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D:\YandexDisk\Кадастровая стоимость\2020-02-20 Статья с Бариновым\"/>
    </mc:Choice>
  </mc:AlternateContent>
  <xr:revisionPtr revIDLastSave="0" documentId="13_ncr:1_{61B3ED1E-13C2-4DEE-894A-6F509ECC6BC1}" xr6:coauthVersionLast="45" xr6:coauthVersionMax="45" xr10:uidLastSave="{00000000-0000-0000-0000-000000000000}"/>
  <bookViews>
    <workbookView xWindow="-108" yWindow="-108" windowWidth="23256" windowHeight="12576" xr2:uid="{00000000-000D-0000-FFFF-FFFF00000000}"/>
  </bookViews>
  <sheets>
    <sheet name="Лист1" sheetId="1" r:id="rId1"/>
    <sheet name="ИзмКС" sheetId="2" r:id="rId2"/>
    <sheet name="ОтлРез" sheetId="3" r:id="rId3"/>
  </sheets>
  <definedNames>
    <definedName name="Z_F9D67E7B_DDE7_429F_8FDF_1FA77FA80BDF_.wvu.FilterData" localSheetId="0" hidden="1">Лист1!$B$1:$P$67</definedName>
  </definedNames>
  <calcPr calcId="191029"/>
  <customWorkbookViews>
    <customWorkbookView name="Фильтр 1" guid="{F9D67E7B-DDE7-429F-8FDF-1FA77FA80BD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63" i="1" l="1"/>
  <c r="J963" i="1"/>
  <c r="M791" i="3"/>
  <c r="N947" i="3"/>
  <c r="R19" i="3" s="1"/>
  <c r="N946" i="3"/>
  <c r="N945" i="3"/>
  <c r="N944" i="3"/>
  <c r="N943" i="3"/>
  <c r="B953" i="3"/>
  <c r="T791" i="3" s="1"/>
  <c r="B952" i="3"/>
  <c r="B951" i="3"/>
  <c r="B950" i="3"/>
  <c r="B949" i="3"/>
  <c r="N935" i="2"/>
  <c r="O935" i="2" s="1"/>
  <c r="N934" i="2"/>
  <c r="N933" i="2"/>
  <c r="N932" i="2"/>
  <c r="N931" i="2"/>
  <c r="B967" i="2"/>
  <c r="B966" i="2"/>
  <c r="B965" i="2"/>
  <c r="B964" i="2"/>
  <c r="B963" i="2"/>
  <c r="O791" i="3" l="1"/>
  <c r="P791" i="3"/>
  <c r="Q791" i="3"/>
  <c r="R791" i="3"/>
  <c r="O947" i="3"/>
  <c r="S791" i="3"/>
  <c r="H957" i="1"/>
  <c r="H958" i="1"/>
  <c r="H959" i="1"/>
  <c r="H960" i="1"/>
  <c r="H953" i="1"/>
  <c r="H954" i="1"/>
  <c r="H955" i="1"/>
  <c r="H956" i="1"/>
  <c r="H943" i="1"/>
  <c r="H944" i="1"/>
  <c r="H945" i="1"/>
  <c r="H946" i="1"/>
  <c r="H947" i="1"/>
  <c r="H948" i="1"/>
  <c r="H949" i="1"/>
  <c r="H950" i="1"/>
  <c r="H951" i="1"/>
  <c r="H952" i="1"/>
  <c r="H938" i="1"/>
  <c r="H939" i="1"/>
  <c r="H940" i="1"/>
  <c r="H941" i="1"/>
  <c r="H942" i="1"/>
  <c r="H935" i="1"/>
  <c r="H936" i="1"/>
  <c r="H937" i="1"/>
  <c r="H932" i="1"/>
  <c r="H933" i="1"/>
  <c r="H934" i="1"/>
  <c r="H929" i="1"/>
  <c r="H930" i="1"/>
  <c r="H931" i="1"/>
  <c r="H920" i="1"/>
  <c r="H921" i="1"/>
  <c r="H922" i="1"/>
  <c r="H923" i="1"/>
  <c r="H924" i="1"/>
  <c r="H925" i="1"/>
  <c r="H926" i="1"/>
  <c r="H927" i="1"/>
  <c r="H928" i="1"/>
  <c r="H919" i="1"/>
  <c r="H911" i="1"/>
  <c r="H912" i="1"/>
  <c r="H913" i="1"/>
  <c r="H914" i="1"/>
  <c r="H915" i="1"/>
  <c r="H907" i="1"/>
  <c r="H908" i="1"/>
  <c r="H909" i="1"/>
  <c r="H910" i="1"/>
  <c r="H902" i="1"/>
  <c r="H903" i="1"/>
  <c r="H904" i="1"/>
  <c r="H905" i="1"/>
  <c r="H906" i="1"/>
  <c r="H897" i="1"/>
  <c r="H898" i="1"/>
  <c r="H899" i="1"/>
  <c r="H900" i="1"/>
  <c r="H901" i="1"/>
  <c r="H885" i="1"/>
  <c r="H886" i="1"/>
  <c r="H887" i="1"/>
  <c r="H888" i="1"/>
  <c r="H889" i="1"/>
  <c r="H890" i="1"/>
  <c r="H891" i="1"/>
  <c r="H892" i="1"/>
  <c r="H893" i="1"/>
  <c r="H894" i="1"/>
  <c r="H895" i="1"/>
  <c r="H896" i="1"/>
  <c r="H882" i="1"/>
  <c r="H883" i="1"/>
  <c r="H884" i="1"/>
  <c r="H876" i="1"/>
  <c r="H877" i="1"/>
  <c r="H878" i="1"/>
  <c r="H879" i="1"/>
  <c r="H880" i="1"/>
  <c r="H881" i="1"/>
  <c r="H872" i="1"/>
  <c r="H873" i="1"/>
  <c r="H874" i="1"/>
  <c r="H875" i="1"/>
  <c r="H861" i="1"/>
  <c r="H862" i="1"/>
  <c r="H863" i="1"/>
  <c r="H864" i="1"/>
  <c r="H865" i="1"/>
  <c r="H866" i="1"/>
  <c r="H867" i="1"/>
  <c r="H868" i="1"/>
  <c r="H869" i="1"/>
  <c r="H870" i="1"/>
  <c r="H871" i="1"/>
  <c r="H857" i="1"/>
  <c r="H858" i="1"/>
  <c r="H859" i="1"/>
  <c r="H860" i="1"/>
  <c r="H852" i="1"/>
  <c r="H853" i="1"/>
  <c r="H854" i="1"/>
  <c r="H855" i="1"/>
  <c r="H856" i="1"/>
  <c r="H847" i="1"/>
  <c r="H848" i="1"/>
  <c r="H849" i="1"/>
  <c r="H850" i="1"/>
  <c r="H851" i="1"/>
  <c r="H840" i="1"/>
  <c r="H841" i="1"/>
  <c r="H842" i="1"/>
  <c r="H843" i="1"/>
  <c r="H844" i="1"/>
  <c r="H845" i="1"/>
  <c r="H846" i="1"/>
  <c r="H836" i="1"/>
  <c r="H837" i="1"/>
  <c r="H838" i="1"/>
  <c r="H839" i="1"/>
  <c r="H831" i="1"/>
  <c r="H832" i="1"/>
  <c r="H833" i="1"/>
  <c r="H834" i="1"/>
  <c r="H835" i="1"/>
  <c r="H823" i="1"/>
  <c r="H824" i="1"/>
  <c r="H825" i="1"/>
  <c r="H826" i="1"/>
  <c r="H827" i="1"/>
  <c r="H828" i="1"/>
  <c r="H829" i="1"/>
  <c r="H830" i="1"/>
  <c r="H816" i="1"/>
  <c r="H817" i="1"/>
  <c r="H818" i="1"/>
  <c r="H819" i="1"/>
  <c r="H820" i="1"/>
  <c r="H821" i="1"/>
  <c r="H822" i="1"/>
  <c r="H809" i="1"/>
  <c r="H810" i="1"/>
  <c r="H811" i="1"/>
  <c r="H812" i="1"/>
  <c r="H813" i="1"/>
  <c r="H814" i="1"/>
  <c r="H815" i="1"/>
  <c r="H802" i="1"/>
  <c r="H803" i="1"/>
  <c r="H804" i="1"/>
  <c r="H805" i="1"/>
  <c r="H806" i="1"/>
  <c r="H807" i="1"/>
  <c r="H808" i="1"/>
  <c r="H797" i="1"/>
  <c r="H798" i="1"/>
  <c r="H799" i="1"/>
  <c r="H800" i="1"/>
  <c r="H801" i="1"/>
  <c r="H792" i="1"/>
  <c r="H793" i="1"/>
  <c r="H794" i="1"/>
  <c r="H795" i="1"/>
  <c r="H796" i="1"/>
  <c r="H782" i="1"/>
  <c r="H783" i="1"/>
  <c r="H784" i="1"/>
  <c r="H785" i="1"/>
  <c r="H786" i="1"/>
  <c r="H787" i="1"/>
  <c r="H788" i="1"/>
  <c r="H789" i="1"/>
  <c r="H790" i="1"/>
  <c r="H791" i="1"/>
  <c r="H777" i="1"/>
  <c r="H778" i="1"/>
  <c r="H779" i="1"/>
  <c r="H780" i="1"/>
  <c r="H781" i="1"/>
  <c r="H764" i="1"/>
  <c r="H765" i="1"/>
  <c r="H766" i="1"/>
  <c r="H767" i="1"/>
  <c r="H768" i="1"/>
  <c r="H769" i="1"/>
  <c r="H770" i="1"/>
  <c r="H771" i="1"/>
  <c r="H772" i="1"/>
  <c r="H773" i="1"/>
  <c r="H774" i="1"/>
  <c r="H775" i="1"/>
  <c r="H776" i="1"/>
  <c r="H757" i="1"/>
  <c r="H758" i="1"/>
  <c r="H759" i="1"/>
  <c r="H760" i="1"/>
  <c r="H761" i="1"/>
  <c r="H762" i="1"/>
  <c r="H763" i="1"/>
  <c r="H752" i="1"/>
  <c r="H753" i="1"/>
  <c r="H754" i="1"/>
  <c r="H755" i="1"/>
  <c r="H756" i="1"/>
  <c r="H744" i="1"/>
  <c r="H745" i="1"/>
  <c r="H746" i="1"/>
  <c r="H747" i="1"/>
  <c r="H748" i="1"/>
  <c r="H749" i="1"/>
  <c r="H750" i="1"/>
  <c r="H751" i="1"/>
  <c r="H735" i="1"/>
  <c r="H736" i="1"/>
  <c r="H737" i="1"/>
  <c r="H738" i="1"/>
  <c r="H739" i="1"/>
  <c r="H740" i="1"/>
  <c r="H741" i="1"/>
  <c r="H742" i="1"/>
  <c r="H743" i="1"/>
  <c r="H728" i="1"/>
  <c r="H729" i="1"/>
  <c r="H730" i="1"/>
  <c r="H731" i="1"/>
  <c r="H732" i="1"/>
  <c r="H733" i="1"/>
  <c r="H734" i="1"/>
  <c r="H715" i="1"/>
  <c r="H716" i="1"/>
  <c r="H717" i="1"/>
  <c r="H718" i="1"/>
  <c r="H719" i="1"/>
  <c r="H720" i="1"/>
  <c r="H721" i="1"/>
  <c r="H722" i="1"/>
  <c r="H723" i="1"/>
  <c r="H724" i="1"/>
  <c r="H725" i="1"/>
  <c r="H726" i="1"/>
  <c r="H727" i="1"/>
  <c r="H708" i="1"/>
  <c r="H709" i="1"/>
  <c r="H710" i="1"/>
  <c r="H711" i="1"/>
  <c r="H712" i="1"/>
  <c r="H713" i="1"/>
  <c r="H714" i="1"/>
  <c r="H705" i="1"/>
  <c r="H706" i="1"/>
  <c r="H707" i="1"/>
  <c r="H699" i="1"/>
  <c r="H700" i="1"/>
  <c r="H701" i="1"/>
  <c r="H702" i="1"/>
  <c r="H703" i="1"/>
  <c r="H704" i="1"/>
  <c r="H697" i="1"/>
  <c r="H698" i="1"/>
  <c r="H695" i="1"/>
  <c r="H696" i="1"/>
  <c r="H690" i="1"/>
  <c r="H691" i="1"/>
  <c r="H692" i="1"/>
  <c r="H693" i="1"/>
  <c r="H694" i="1"/>
  <c r="H683" i="1"/>
  <c r="H684" i="1"/>
  <c r="H685" i="1"/>
  <c r="H686" i="1"/>
  <c r="H687" i="1"/>
  <c r="H688" i="1"/>
  <c r="H689" i="1"/>
  <c r="H677" i="1"/>
  <c r="H678" i="1"/>
  <c r="H679" i="1"/>
  <c r="H680" i="1"/>
  <c r="H681" i="1"/>
  <c r="H682" i="1"/>
  <c r="H672" i="1"/>
  <c r="H673" i="1"/>
  <c r="H674" i="1"/>
  <c r="H675" i="1"/>
  <c r="H676" i="1"/>
  <c r="H667" i="1"/>
  <c r="H668" i="1"/>
  <c r="H669" i="1"/>
  <c r="H670" i="1"/>
  <c r="H671" i="1"/>
  <c r="H654" i="1"/>
  <c r="H655" i="1"/>
  <c r="H656" i="1"/>
  <c r="H657" i="1"/>
  <c r="H658" i="1"/>
  <c r="H659" i="1"/>
  <c r="H660" i="1"/>
  <c r="H661" i="1"/>
  <c r="H662" i="1"/>
  <c r="H663" i="1"/>
  <c r="H664" i="1"/>
  <c r="H665" i="1"/>
  <c r="H666" i="1"/>
  <c r="H645" i="1"/>
  <c r="H646" i="1"/>
  <c r="H647" i="1"/>
  <c r="H648" i="1"/>
  <c r="H649" i="1"/>
  <c r="H650" i="1"/>
  <c r="H651" i="1"/>
  <c r="H652" i="1"/>
  <c r="H653" i="1"/>
  <c r="H644" i="1"/>
  <c r="H634" i="1"/>
  <c r="H635" i="1"/>
  <c r="H636" i="1"/>
  <c r="H637" i="1"/>
  <c r="H638" i="1"/>
  <c r="H639" i="1"/>
  <c r="H640" i="1"/>
  <c r="H641" i="1"/>
  <c r="H642" i="1"/>
  <c r="H643" i="1"/>
  <c r="H622" i="1"/>
  <c r="H623" i="1"/>
  <c r="H624" i="1"/>
  <c r="H625" i="1"/>
  <c r="H626" i="1"/>
  <c r="H627" i="1"/>
  <c r="H628" i="1"/>
  <c r="H629" i="1"/>
  <c r="H630" i="1"/>
  <c r="H631" i="1"/>
  <c r="H632" i="1"/>
  <c r="H633" i="1"/>
  <c r="H615" i="1"/>
  <c r="H616" i="1"/>
  <c r="H617" i="1"/>
  <c r="H618" i="1"/>
  <c r="H619" i="1"/>
  <c r="H620" i="1"/>
  <c r="H621" i="1"/>
  <c r="H613" i="1"/>
  <c r="H614" i="1"/>
  <c r="H606" i="1"/>
  <c r="H607" i="1"/>
  <c r="H608" i="1"/>
  <c r="H609" i="1"/>
  <c r="H610" i="1"/>
  <c r="H611" i="1"/>
  <c r="H612" i="1"/>
  <c r="H601" i="1"/>
  <c r="H602" i="1"/>
  <c r="H603" i="1"/>
  <c r="H604" i="1"/>
  <c r="H605" i="1"/>
  <c r="H596" i="1"/>
  <c r="H597" i="1"/>
  <c r="H598" i="1"/>
  <c r="H599" i="1"/>
  <c r="H600" i="1"/>
  <c r="H592" i="1"/>
  <c r="H593" i="1"/>
  <c r="H594" i="1"/>
  <c r="H595" i="1"/>
  <c r="H587" i="1"/>
  <c r="H588" i="1"/>
  <c r="H589" i="1"/>
  <c r="H590" i="1"/>
  <c r="H591" i="1"/>
  <c r="H583" i="1"/>
  <c r="H584" i="1"/>
  <c r="H585" i="1"/>
  <c r="H586" i="1"/>
  <c r="H578" i="1"/>
  <c r="H579" i="1"/>
  <c r="H580" i="1"/>
  <c r="H581" i="1"/>
  <c r="H582" i="1"/>
  <c r="H573" i="1"/>
  <c r="H574" i="1"/>
  <c r="H575" i="1"/>
  <c r="H576" i="1"/>
  <c r="H577" i="1"/>
  <c r="H569" i="1"/>
  <c r="H570" i="1"/>
  <c r="H571" i="1"/>
  <c r="H572" i="1"/>
  <c r="H566" i="1"/>
  <c r="H567" i="1"/>
  <c r="H568" i="1"/>
  <c r="H562" i="1"/>
  <c r="H563" i="1"/>
  <c r="H564" i="1"/>
  <c r="H565" i="1"/>
  <c r="H556" i="1"/>
  <c r="H557" i="1"/>
  <c r="H558" i="1"/>
  <c r="H559" i="1"/>
  <c r="H560" i="1"/>
  <c r="H561" i="1"/>
  <c r="H545" i="1"/>
  <c r="H546" i="1"/>
  <c r="H547" i="1"/>
  <c r="H548" i="1"/>
  <c r="H549" i="1"/>
  <c r="H550" i="1"/>
  <c r="H551" i="1"/>
  <c r="H552" i="1"/>
  <c r="H553" i="1"/>
  <c r="H554" i="1"/>
  <c r="H555" i="1"/>
  <c r="H543" i="1"/>
  <c r="H544" i="1"/>
  <c r="H540" i="1"/>
  <c r="H541" i="1"/>
  <c r="H542" i="1"/>
  <c r="H533" i="1"/>
  <c r="H534" i="1"/>
  <c r="H535" i="1"/>
  <c r="H536" i="1"/>
  <c r="H537" i="1"/>
  <c r="H538" i="1"/>
  <c r="H539" i="1"/>
  <c r="H520" i="1"/>
  <c r="H521" i="1"/>
  <c r="H522" i="1"/>
  <c r="H523" i="1"/>
  <c r="H524" i="1"/>
  <c r="H525" i="1"/>
  <c r="H526" i="1"/>
  <c r="H527" i="1"/>
  <c r="H528" i="1"/>
  <c r="H529" i="1"/>
  <c r="H530" i="1"/>
  <c r="H531" i="1"/>
  <c r="H532" i="1"/>
  <c r="H517" i="1"/>
  <c r="H518" i="1"/>
  <c r="H519" i="1"/>
  <c r="H516" i="1"/>
  <c r="H510" i="1"/>
  <c r="H511" i="1"/>
  <c r="H512" i="1"/>
  <c r="H513" i="1"/>
  <c r="H514" i="1"/>
  <c r="H515" i="1"/>
  <c r="H507" i="1"/>
  <c r="H508" i="1"/>
  <c r="H509" i="1"/>
  <c r="H505" i="1"/>
  <c r="H506" i="1"/>
  <c r="H504" i="1"/>
  <c r="H502" i="1"/>
  <c r="H503" i="1"/>
  <c r="H499" i="1"/>
  <c r="H500" i="1"/>
  <c r="H501" i="1"/>
  <c r="H498" i="1"/>
  <c r="H497" i="1"/>
  <c r="H493" i="1"/>
  <c r="H494" i="1"/>
  <c r="H495" i="1"/>
  <c r="H496" i="1"/>
  <c r="H486" i="1"/>
  <c r="H487" i="1"/>
  <c r="H488" i="1"/>
  <c r="H489" i="1"/>
  <c r="H490" i="1"/>
  <c r="H491" i="1"/>
  <c r="H492" i="1"/>
  <c r="H481" i="1"/>
  <c r="H482" i="1"/>
  <c r="H483" i="1"/>
  <c r="H484" i="1"/>
  <c r="H485" i="1"/>
  <c r="H480" i="1"/>
  <c r="H475" i="1"/>
  <c r="H476" i="1"/>
  <c r="H477" i="1"/>
  <c r="H478" i="1"/>
  <c r="H479" i="1"/>
  <c r="H472" i="1"/>
  <c r="H473" i="1"/>
  <c r="H474" i="1"/>
  <c r="H464" i="1"/>
  <c r="H465" i="1"/>
  <c r="H466" i="1"/>
  <c r="H467" i="1"/>
  <c r="H468" i="1"/>
  <c r="H469" i="1"/>
  <c r="H470" i="1"/>
  <c r="H471" i="1"/>
  <c r="H463" i="1"/>
  <c r="H460" i="1"/>
  <c r="H458" i="1"/>
  <c r="H459" i="1"/>
  <c r="H456" i="1"/>
  <c r="H457" i="1"/>
  <c r="H454" i="1"/>
  <c r="H455" i="1"/>
  <c r="H450" i="1"/>
  <c r="H451" i="1"/>
  <c r="H452" i="1"/>
  <c r="H453" i="1"/>
  <c r="H449" i="1"/>
  <c r="H445" i="1"/>
  <c r="H446" i="1"/>
  <c r="H447" i="1"/>
  <c r="H448" i="1"/>
  <c r="H443" i="1"/>
  <c r="H444" i="1"/>
  <c r="H431" i="1"/>
  <c r="H432" i="1"/>
  <c r="H433" i="1"/>
  <c r="H434" i="1"/>
  <c r="H435" i="1"/>
  <c r="H436" i="1"/>
  <c r="H437" i="1"/>
  <c r="H438" i="1"/>
  <c r="H439" i="1"/>
  <c r="H440" i="1"/>
  <c r="H441" i="1"/>
  <c r="H442" i="1"/>
  <c r="H427" i="1"/>
  <c r="H428" i="1"/>
  <c r="H429" i="1"/>
  <c r="H430" i="1"/>
  <c r="H425" i="1"/>
  <c r="H426" i="1"/>
  <c r="H418" i="1"/>
  <c r="H419" i="1"/>
  <c r="H420" i="1"/>
  <c r="H421" i="1"/>
  <c r="H422" i="1"/>
  <c r="H423" i="1"/>
  <c r="H424" i="1"/>
  <c r="H411" i="1"/>
  <c r="H412" i="1"/>
  <c r="H413" i="1"/>
  <c r="H414" i="1"/>
  <c r="H415" i="1"/>
  <c r="H416" i="1"/>
  <c r="H417" i="1"/>
  <c r="H410" i="1"/>
  <c r="H397" i="1"/>
  <c r="H398" i="1"/>
  <c r="H399" i="1"/>
  <c r="H400" i="1"/>
  <c r="H401" i="1"/>
  <c r="H402" i="1"/>
  <c r="H403" i="1"/>
  <c r="H404" i="1"/>
  <c r="H405" i="1"/>
  <c r="H406" i="1"/>
  <c r="H407" i="1"/>
  <c r="H408" i="1"/>
  <c r="H393" i="1"/>
  <c r="H394" i="1"/>
  <c r="H395" i="1"/>
  <c r="H396" i="1"/>
  <c r="H392" i="1"/>
  <c r="H389" i="1"/>
  <c r="H390" i="1"/>
  <c r="H391" i="1"/>
  <c r="H385" i="1"/>
  <c r="H386" i="1"/>
  <c r="H387" i="1"/>
  <c r="H388" i="1"/>
  <c r="H382" i="1"/>
  <c r="H383" i="1"/>
  <c r="H384" i="1"/>
  <c r="H375" i="1"/>
  <c r="H376" i="1"/>
  <c r="H377" i="1"/>
  <c r="H378" i="1"/>
  <c r="H379" i="1"/>
  <c r="H380" i="1"/>
  <c r="H381" i="1"/>
  <c r="H370" i="1"/>
  <c r="H371" i="1"/>
  <c r="H372" i="1"/>
  <c r="H373" i="1"/>
  <c r="H374" i="1"/>
  <c r="H366" i="1"/>
  <c r="H367" i="1"/>
  <c r="H368" i="1"/>
  <c r="H369" i="1"/>
  <c r="H363" i="1"/>
  <c r="H364" i="1"/>
  <c r="H365" i="1"/>
  <c r="H359" i="1"/>
  <c r="H360" i="1"/>
  <c r="H361" i="1"/>
  <c r="H362" i="1"/>
  <c r="H350" i="1"/>
  <c r="H351" i="1"/>
  <c r="H352" i="1"/>
  <c r="H353" i="1"/>
  <c r="H354" i="1"/>
  <c r="H355" i="1"/>
  <c r="H356" i="1"/>
  <c r="H357" i="1"/>
  <c r="H358" i="1"/>
  <c r="H345" i="1"/>
  <c r="H346" i="1"/>
  <c r="H347" i="1"/>
  <c r="H348" i="1"/>
  <c r="H349" i="1"/>
  <c r="H338" i="1"/>
  <c r="H339" i="1"/>
  <c r="H340" i="1"/>
  <c r="H341" i="1"/>
  <c r="H342" i="1"/>
  <c r="H343" i="1"/>
  <c r="H344" i="1"/>
  <c r="H332" i="1"/>
  <c r="H333" i="1"/>
  <c r="H334" i="1"/>
  <c r="H335" i="1"/>
  <c r="H336" i="1"/>
  <c r="H337" i="1"/>
  <c r="H330" i="1"/>
  <c r="H331" i="1"/>
  <c r="H322" i="1"/>
  <c r="H323" i="1"/>
  <c r="H324" i="1"/>
  <c r="H325" i="1"/>
  <c r="H326" i="1"/>
  <c r="H327" i="1"/>
  <c r="H328" i="1"/>
  <c r="H329" i="1"/>
  <c r="H320" i="1"/>
  <c r="H321" i="1"/>
  <c r="H318" i="1"/>
  <c r="H319" i="1"/>
  <c r="H317" i="1"/>
  <c r="H307" i="1"/>
  <c r="H308" i="1"/>
  <c r="H309" i="1"/>
  <c r="H310" i="1"/>
  <c r="H311" i="1"/>
  <c r="H312" i="1"/>
  <c r="H313" i="1"/>
  <c r="H314" i="1"/>
  <c r="H315" i="1"/>
  <c r="H316" i="1"/>
  <c r="H304" i="1"/>
  <c r="H305" i="1"/>
  <c r="H306" i="1"/>
  <c r="H298" i="1"/>
  <c r="H299" i="1"/>
  <c r="H300" i="1"/>
  <c r="H301" i="1"/>
  <c r="H302" i="1"/>
  <c r="H303" i="1"/>
  <c r="H294" i="1"/>
  <c r="H295" i="1"/>
  <c r="H296" i="1"/>
  <c r="H297" i="1"/>
  <c r="H292" i="1"/>
  <c r="H293" i="1"/>
  <c r="H278" i="1"/>
  <c r="H279" i="1"/>
  <c r="H280" i="1"/>
  <c r="H281" i="1"/>
  <c r="H282" i="1"/>
  <c r="H283" i="1"/>
  <c r="H284" i="1"/>
  <c r="H285" i="1"/>
  <c r="H286" i="1"/>
  <c r="H287" i="1"/>
  <c r="H288" i="1"/>
  <c r="H289" i="1"/>
  <c r="H290" i="1"/>
  <c r="H291" i="1"/>
  <c r="H276" i="1"/>
  <c r="H277" i="1"/>
  <c r="H274" i="1"/>
  <c r="H275" i="1"/>
  <c r="H272" i="1"/>
  <c r="H273" i="1"/>
  <c r="H268" i="1"/>
  <c r="H269" i="1"/>
  <c r="H270" i="1"/>
  <c r="H271" i="1"/>
  <c r="H261" i="1"/>
  <c r="H262" i="1"/>
  <c r="H263" i="1"/>
  <c r="H264" i="1"/>
  <c r="H265" i="1"/>
  <c r="H266" i="1"/>
  <c r="H267" i="1"/>
  <c r="H256" i="1"/>
  <c r="H257" i="1"/>
  <c r="H258" i="1"/>
  <c r="H259" i="1"/>
  <c r="H260" i="1"/>
  <c r="H252" i="1"/>
  <c r="H253" i="1"/>
  <c r="H254" i="1"/>
  <c r="H255" i="1"/>
  <c r="H250" i="1"/>
  <c r="H251" i="1"/>
  <c r="H247" i="1"/>
  <c r="H248" i="1"/>
  <c r="H249" i="1"/>
  <c r="H245" i="1"/>
  <c r="H246" i="1"/>
  <c r="H243" i="1"/>
  <c r="H244" i="1"/>
  <c r="H241" i="1"/>
  <c r="H242" i="1"/>
  <c r="H240" i="1"/>
  <c r="H237" i="1"/>
  <c r="H238" i="1"/>
  <c r="H239" i="1"/>
  <c r="H234" i="1"/>
  <c r="H235" i="1"/>
  <c r="H236" i="1"/>
  <c r="H232" i="1"/>
  <c r="H233" i="1"/>
  <c r="H229" i="1"/>
  <c r="H230" i="1"/>
  <c r="H231" i="1"/>
  <c r="H227" i="1"/>
  <c r="H228" i="1"/>
  <c r="H226" i="1"/>
  <c r="H222" i="1"/>
  <c r="H223" i="1"/>
  <c r="H224" i="1"/>
  <c r="H225" i="1"/>
  <c r="H220" i="1"/>
  <c r="H221" i="1"/>
  <c r="H218" i="1"/>
  <c r="H219" i="1"/>
  <c r="H216" i="1"/>
  <c r="H217" i="1"/>
  <c r="H206" i="1"/>
  <c r="H204" i="1"/>
  <c r="H205" i="1"/>
  <c r="H198" i="1"/>
  <c r="H199" i="1"/>
  <c r="H200" i="1"/>
  <c r="H201" i="1"/>
  <c r="H202" i="1"/>
  <c r="H203" i="1"/>
  <c r="H197" i="1"/>
  <c r="H193" i="1"/>
  <c r="H194" i="1"/>
  <c r="H195" i="1"/>
  <c r="H196" i="1"/>
  <c r="H190" i="1"/>
  <c r="H191" i="1"/>
  <c r="H192" i="1"/>
  <c r="H186" i="1"/>
  <c r="H187" i="1"/>
  <c r="H188" i="1"/>
  <c r="H189" i="1"/>
  <c r="H214" i="1"/>
  <c r="H215" i="1"/>
  <c r="H211" i="1"/>
  <c r="H212" i="1"/>
  <c r="H213" i="1"/>
  <c r="H209" i="1"/>
  <c r="H210" i="1"/>
  <c r="H208" i="1"/>
  <c r="H207" i="1"/>
  <c r="H185" i="1"/>
  <c r="H180" i="1"/>
  <c r="H181" i="1"/>
  <c r="H182" i="1"/>
  <c r="H183" i="1"/>
  <c r="H184" i="1"/>
  <c r="H178" i="1"/>
  <c r="H179" i="1"/>
  <c r="H173" i="1"/>
  <c r="H174" i="1"/>
  <c r="H175" i="1"/>
  <c r="H176" i="1"/>
  <c r="H177" i="1"/>
  <c r="H171" i="1"/>
  <c r="H172" i="1"/>
  <c r="H170" i="1"/>
  <c r="H168" i="1"/>
  <c r="H169" i="1"/>
  <c r="H166" i="1"/>
  <c r="H167" i="1"/>
  <c r="H164" i="1"/>
  <c r="H165" i="1"/>
  <c r="H162" i="1"/>
  <c r="H163" i="1"/>
  <c r="H161" i="1"/>
  <c r="H160" i="1"/>
  <c r="H158" i="1"/>
  <c r="H159" i="1"/>
  <c r="H157" i="1"/>
  <c r="H156" i="1"/>
  <c r="H155" i="1"/>
  <c r="H153" i="1"/>
  <c r="H154" i="1"/>
  <c r="H152" i="1"/>
  <c r="H151" i="1"/>
  <c r="H150" i="1"/>
  <c r="H149" i="1"/>
  <c r="H147" i="1"/>
  <c r="H148" i="1"/>
  <c r="H146" i="1"/>
  <c r="H145" i="1"/>
  <c r="H144" i="1"/>
  <c r="H143" i="1"/>
  <c r="H142" i="1"/>
  <c r="H141" i="1"/>
  <c r="H140" i="1"/>
  <c r="H131" i="1"/>
  <c r="H135" i="1"/>
  <c r="H136" i="1"/>
  <c r="H137" i="1"/>
  <c r="H138" i="1"/>
  <c r="H139" i="1"/>
  <c r="H132" i="1"/>
  <c r="H133" i="1"/>
  <c r="H134" i="1"/>
  <c r="H129" i="1"/>
  <c r="H130" i="1"/>
  <c r="H127" i="1"/>
  <c r="H128" i="1"/>
  <c r="H126" i="1"/>
  <c r="H125" i="1"/>
  <c r="H120" i="1"/>
  <c r="H121" i="1"/>
  <c r="H122" i="1"/>
  <c r="H123" i="1"/>
  <c r="H124" i="1"/>
  <c r="H119" i="1"/>
  <c r="H117" i="1"/>
  <c r="H118" i="1"/>
  <c r="H115" i="1"/>
  <c r="H116" i="1"/>
  <c r="H114" i="1"/>
  <c r="H110" i="1"/>
  <c r="H111" i="1"/>
  <c r="H112" i="1"/>
  <c r="H113" i="1"/>
  <c r="H108" i="1"/>
  <c r="H109" i="1"/>
  <c r="H105" i="1"/>
  <c r="H106" i="1"/>
  <c r="H107" i="1"/>
  <c r="H104" i="1"/>
  <c r="H103" i="1"/>
  <c r="H100" i="1"/>
  <c r="H101" i="1"/>
  <c r="H102" i="1"/>
  <c r="H98" i="1"/>
  <c r="H99" i="1"/>
  <c r="H97" i="1"/>
  <c r="H94" i="1"/>
  <c r="H95" i="1"/>
  <c r="H96" i="1"/>
  <c r="H91" i="1"/>
  <c r="H92" i="1"/>
  <c r="H93" i="1"/>
  <c r="H90" i="1"/>
  <c r="H89" i="1"/>
  <c r="H87" i="1"/>
  <c r="H88" i="1"/>
  <c r="H86" i="1"/>
  <c r="H85" i="1"/>
  <c r="H83" i="1"/>
  <c r="H84" i="1"/>
  <c r="H82" i="1"/>
  <c r="H81" i="1"/>
  <c r="H80" i="1"/>
  <c r="H79" i="1"/>
  <c r="H78" i="1"/>
  <c r="H76" i="1"/>
  <c r="H77" i="1"/>
  <c r="H75" i="1"/>
  <c r="H71" i="1"/>
  <c r="H72" i="1"/>
  <c r="H73" i="1"/>
  <c r="H74" i="1"/>
  <c r="H69" i="1"/>
  <c r="H70" i="1"/>
  <c r="H65" i="1"/>
  <c r="H66" i="1"/>
  <c r="H67" i="1"/>
  <c r="H68" i="1"/>
  <c r="H63" i="1"/>
  <c r="H64" i="1"/>
  <c r="H59" i="1"/>
  <c r="H60" i="1"/>
  <c r="H61" i="1"/>
  <c r="H62" i="1"/>
  <c r="H56" i="1"/>
  <c r="H57" i="1"/>
  <c r="H58" i="1"/>
  <c r="H54" i="1"/>
  <c r="H55" i="1"/>
  <c r="H52" i="1"/>
  <c r="H53" i="1"/>
  <c r="H50" i="1"/>
  <c r="H51" i="1"/>
  <c r="H49" i="1"/>
  <c r="H47" i="1"/>
  <c r="H48" i="1"/>
  <c r="H45" i="1"/>
  <c r="H46" i="1"/>
  <c r="H44" i="1"/>
  <c r="H43" i="1"/>
  <c r="H41" i="1"/>
  <c r="H42" i="1"/>
  <c r="H40" i="1"/>
  <c r="H37" i="1"/>
  <c r="H38" i="1"/>
  <c r="H39" i="1"/>
  <c r="H36" i="1"/>
  <c r="H32" i="1"/>
  <c r="H33" i="1"/>
  <c r="H34" i="1"/>
  <c r="H35" i="1"/>
  <c r="H30" i="1"/>
  <c r="H31" i="1"/>
  <c r="H28" i="1"/>
  <c r="H29" i="1"/>
  <c r="H27" i="1"/>
  <c r="H21" i="1"/>
  <c r="H22" i="1"/>
  <c r="H23" i="1"/>
  <c r="H24" i="1"/>
  <c r="H25" i="1"/>
  <c r="H26" i="1"/>
  <c r="H20" i="1"/>
  <c r="H17" i="1"/>
  <c r="H18" i="1"/>
  <c r="H19" i="1"/>
  <c r="H16" i="1"/>
  <c r="H15" i="1"/>
  <c r="H14" i="1"/>
  <c r="H13" i="1"/>
  <c r="H8" i="1"/>
  <c r="H9" i="1"/>
  <c r="H10" i="1"/>
  <c r="H11" i="1"/>
  <c r="H12" i="1"/>
  <c r="H7" i="1"/>
  <c r="H5" i="1"/>
  <c r="H6" i="1"/>
  <c r="H4" i="1"/>
  <c r="H3" i="1"/>
  <c r="H2" i="1"/>
  <c r="T958" i="1"/>
  <c r="T959" i="1"/>
  <c r="T960" i="1"/>
  <c r="T957" i="1"/>
  <c r="T955" i="1"/>
  <c r="T954" i="1"/>
  <c r="T952" i="1"/>
  <c r="T953" i="1"/>
  <c r="T950" i="1"/>
  <c r="T951" i="1"/>
  <c r="T941" i="1"/>
  <c r="T942" i="1"/>
  <c r="T943" i="1"/>
  <c r="T944" i="1"/>
  <c r="T945" i="1"/>
  <c r="T946" i="1"/>
  <c r="T947" i="1"/>
  <c r="T948" i="1"/>
  <c r="T949" i="1"/>
  <c r="T939" i="1"/>
  <c r="T940" i="1"/>
  <c r="T938" i="1"/>
  <c r="T931" i="1"/>
  <c r="T929" i="1"/>
  <c r="T928" i="1"/>
  <c r="T920" i="1"/>
  <c r="T919" i="1"/>
  <c r="T916" i="1"/>
  <c r="T911" i="1"/>
  <c r="T912" i="1"/>
  <c r="T913" i="1"/>
  <c r="T914" i="1"/>
  <c r="T915" i="1"/>
  <c r="T906" i="1"/>
  <c r="T907" i="1"/>
  <c r="T908" i="1"/>
  <c r="T909" i="1"/>
  <c r="T910" i="1"/>
  <c r="T902" i="1"/>
  <c r="T903" i="1"/>
  <c r="T904" i="1"/>
  <c r="T905" i="1"/>
  <c r="T900" i="1"/>
  <c r="T901" i="1"/>
  <c r="T899" i="1"/>
  <c r="T897" i="1"/>
  <c r="T896" i="1"/>
  <c r="T883" i="1"/>
  <c r="T884" i="1"/>
  <c r="T882" i="1"/>
  <c r="T879" i="1"/>
  <c r="T880" i="1"/>
  <c r="T874" i="1"/>
  <c r="T875" i="1"/>
  <c r="T876" i="1"/>
  <c r="T877" i="1"/>
  <c r="T878" i="1"/>
  <c r="T873" i="1"/>
  <c r="T871" i="1"/>
  <c r="T870" i="1"/>
  <c r="T869" i="1"/>
  <c r="T859" i="1"/>
  <c r="T854" i="1"/>
  <c r="T855" i="1"/>
  <c r="T856" i="1"/>
  <c r="T853" i="1"/>
  <c r="T836" i="1"/>
  <c r="T834" i="1"/>
  <c r="T833" i="1"/>
  <c r="T826" i="1"/>
  <c r="T827" i="1"/>
  <c r="T828" i="1"/>
  <c r="T825" i="1"/>
  <c r="T818" i="1"/>
  <c r="T819" i="1"/>
  <c r="T820" i="1"/>
  <c r="T821" i="1"/>
  <c r="T822" i="1"/>
  <c r="T823" i="1"/>
  <c r="T824" i="1"/>
  <c r="T817" i="1"/>
  <c r="T816" i="1"/>
  <c r="T815" i="1"/>
  <c r="T812" i="1"/>
  <c r="T813" i="1"/>
  <c r="T808" i="1"/>
  <c r="T809" i="1"/>
  <c r="T810" i="1"/>
  <c r="T811" i="1"/>
  <c r="T805" i="1"/>
  <c r="T806" i="1"/>
  <c r="T807" i="1"/>
  <c r="T800" i="1"/>
  <c r="T801" i="1"/>
  <c r="T802" i="1"/>
  <c r="T803" i="1"/>
  <c r="T804" i="1"/>
  <c r="T794" i="1"/>
  <c r="T795" i="1"/>
  <c r="T796" i="1"/>
  <c r="T797" i="1"/>
  <c r="T798" i="1"/>
  <c r="T799" i="1"/>
  <c r="T793" i="1"/>
  <c r="T790" i="1"/>
  <c r="T791" i="1"/>
  <c r="T792" i="1"/>
  <c r="T782" i="1"/>
  <c r="T783" i="1"/>
  <c r="T784" i="1"/>
  <c r="T785" i="1"/>
  <c r="T786" i="1"/>
  <c r="T787" i="1"/>
  <c r="T788" i="1"/>
  <c r="T789" i="1"/>
  <c r="T778" i="1"/>
  <c r="T779" i="1"/>
  <c r="T780" i="1"/>
  <c r="T781" i="1"/>
  <c r="T775" i="1"/>
  <c r="T776" i="1"/>
  <c r="T777" i="1"/>
  <c r="T760" i="1"/>
  <c r="T761" i="1"/>
  <c r="T762" i="1"/>
  <c r="T763" i="1"/>
  <c r="T764" i="1"/>
  <c r="T765" i="1"/>
  <c r="T766" i="1"/>
  <c r="T767" i="1"/>
  <c r="T768" i="1"/>
  <c r="T769" i="1"/>
  <c r="T770" i="1"/>
  <c r="T771" i="1"/>
  <c r="T772" i="1"/>
  <c r="T773" i="1"/>
  <c r="T774" i="1"/>
  <c r="T758" i="1"/>
  <c r="T759" i="1"/>
  <c r="T756" i="1"/>
  <c r="T757" i="1"/>
  <c r="T753" i="1"/>
  <c r="T754" i="1"/>
  <c r="T755" i="1"/>
  <c r="T751" i="1"/>
  <c r="T752" i="1"/>
  <c r="T748" i="1"/>
  <c r="T749" i="1"/>
  <c r="T750" i="1"/>
  <c r="T743" i="1"/>
  <c r="T744" i="1"/>
  <c r="T745" i="1"/>
  <c r="T746" i="1"/>
  <c r="T747" i="1"/>
  <c r="T740" i="1"/>
  <c r="T741" i="1"/>
  <c r="T742" i="1"/>
  <c r="T736" i="1"/>
  <c r="T737" i="1"/>
  <c r="T738" i="1"/>
  <c r="T739" i="1"/>
  <c r="T728" i="1"/>
  <c r="T729" i="1"/>
  <c r="T730" i="1"/>
  <c r="T731" i="1"/>
  <c r="T732" i="1"/>
  <c r="T733" i="1"/>
  <c r="T734" i="1"/>
  <c r="T735" i="1"/>
  <c r="T723" i="1"/>
  <c r="T724" i="1"/>
  <c r="T725" i="1"/>
  <c r="T726" i="1"/>
  <c r="T727" i="1"/>
  <c r="T722" i="1"/>
  <c r="T713" i="1"/>
  <c r="T712" i="1"/>
  <c r="T710" i="1"/>
  <c r="T711" i="1"/>
  <c r="T709" i="1"/>
  <c r="T695" i="1"/>
  <c r="T696" i="1"/>
  <c r="T691" i="1"/>
  <c r="T692" i="1"/>
  <c r="T693" i="1"/>
  <c r="T694" i="1"/>
  <c r="T689" i="1"/>
  <c r="T690" i="1"/>
  <c r="T688" i="1"/>
  <c r="T687" i="1"/>
  <c r="T683" i="1"/>
  <c r="T684" i="1"/>
  <c r="T682" i="1"/>
  <c r="T681" i="1"/>
  <c r="T678" i="1"/>
  <c r="T677" i="1"/>
  <c r="T675" i="1"/>
  <c r="T674" i="1"/>
  <c r="T672" i="1"/>
  <c r="T670" i="1"/>
  <c r="T667" i="1"/>
  <c r="T666" i="1"/>
  <c r="T650" i="1"/>
  <c r="T651" i="1"/>
  <c r="T652" i="1"/>
  <c r="T653" i="1"/>
  <c r="T654" i="1"/>
  <c r="T655" i="1"/>
  <c r="T656" i="1"/>
  <c r="T657" i="1"/>
  <c r="T658" i="1"/>
  <c r="T659" i="1"/>
  <c r="T649" i="1"/>
  <c r="T645" i="1"/>
  <c r="T640" i="1"/>
  <c r="T641" i="1"/>
  <c r="T642" i="1"/>
  <c r="T636" i="1"/>
  <c r="T637" i="1"/>
  <c r="T638" i="1"/>
  <c r="T639" i="1"/>
  <c r="T631" i="1"/>
  <c r="T632" i="1"/>
  <c r="T633" i="1"/>
  <c r="T634" i="1"/>
  <c r="T635" i="1"/>
  <c r="T622" i="1"/>
  <c r="T623" i="1"/>
  <c r="T624" i="1"/>
  <c r="T625" i="1"/>
  <c r="T626" i="1"/>
  <c r="T627" i="1"/>
  <c r="T628" i="1"/>
  <c r="T629" i="1"/>
  <c r="T630" i="1"/>
  <c r="T609" i="1"/>
  <c r="T610" i="1"/>
  <c r="T611" i="1"/>
  <c r="T612" i="1"/>
  <c r="T613" i="1"/>
  <c r="T614" i="1"/>
  <c r="T616" i="1"/>
  <c r="T617" i="1"/>
  <c r="T618" i="1"/>
  <c r="T619" i="1"/>
  <c r="T620" i="1"/>
  <c r="T621" i="1"/>
  <c r="T608" i="1"/>
  <c r="T606" i="1"/>
  <c r="T603" i="1"/>
  <c r="T604" i="1"/>
  <c r="T600" i="1"/>
  <c r="T601" i="1"/>
  <c r="T602" i="1"/>
  <c r="T599" i="1"/>
  <c r="T596" i="1"/>
  <c r="T597" i="1"/>
  <c r="T595" i="1"/>
  <c r="T591" i="1"/>
  <c r="T588" i="1"/>
  <c r="T585" i="1"/>
  <c r="T584" i="1"/>
  <c r="T578" i="1"/>
  <c r="T577" i="1"/>
  <c r="T571" i="1"/>
  <c r="T572" i="1"/>
  <c r="T573" i="1"/>
  <c r="T568" i="1"/>
  <c r="T569" i="1"/>
  <c r="T570" i="1"/>
  <c r="T566" i="1"/>
  <c r="T567" i="1"/>
  <c r="T565" i="1"/>
  <c r="T564" i="1"/>
  <c r="T557" i="1"/>
  <c r="T558" i="1"/>
  <c r="T554" i="1"/>
  <c r="T555" i="1"/>
  <c r="T556" i="1"/>
  <c r="T546" i="1"/>
  <c r="T547" i="1"/>
  <c r="T548" i="1"/>
  <c r="T549" i="1"/>
  <c r="T550" i="1"/>
  <c r="T551" i="1"/>
  <c r="T552" i="1"/>
  <c r="T553" i="1"/>
  <c r="T544" i="1"/>
  <c r="T545" i="1"/>
  <c r="T542" i="1"/>
  <c r="T543" i="1"/>
  <c r="T538" i="1"/>
  <c r="T539" i="1"/>
  <c r="T540" i="1"/>
  <c r="T541" i="1"/>
  <c r="T533" i="1"/>
  <c r="T534" i="1"/>
  <c r="T535" i="1"/>
  <c r="T536" i="1"/>
  <c r="T537" i="1"/>
  <c r="T520" i="1"/>
  <c r="T521" i="1"/>
  <c r="T522" i="1"/>
  <c r="T523" i="1"/>
  <c r="T524" i="1"/>
  <c r="T525" i="1"/>
  <c r="T526" i="1"/>
  <c r="T527" i="1"/>
  <c r="T528" i="1"/>
  <c r="T529" i="1"/>
  <c r="T530" i="1"/>
  <c r="T531" i="1"/>
  <c r="T532" i="1"/>
  <c r="T519" i="1"/>
  <c r="T518" i="1"/>
  <c r="T516" i="1"/>
  <c r="T509" i="1"/>
  <c r="T510" i="1"/>
  <c r="T511" i="1"/>
  <c r="T512" i="1"/>
  <c r="T513" i="1"/>
  <c r="T514" i="1"/>
  <c r="T515" i="1"/>
  <c r="T506" i="1"/>
  <c r="T507" i="1"/>
  <c r="T508" i="1"/>
  <c r="T504" i="1"/>
  <c r="T505" i="1"/>
  <c r="T501" i="1"/>
  <c r="T502" i="1"/>
  <c r="T503" i="1"/>
  <c r="T499" i="1"/>
  <c r="T500" i="1"/>
  <c r="T497" i="1"/>
  <c r="T498" i="1"/>
  <c r="T495" i="1"/>
  <c r="T496" i="1"/>
  <c r="T494" i="1"/>
  <c r="T480" i="1"/>
  <c r="T479" i="1"/>
  <c r="T478" i="1"/>
  <c r="T474" i="1"/>
  <c r="T475" i="1"/>
  <c r="T472" i="1"/>
  <c r="T473" i="1"/>
  <c r="T471" i="1"/>
  <c r="T459" i="1"/>
  <c r="T460" i="1"/>
  <c r="T457" i="1"/>
  <c r="T458" i="1"/>
  <c r="T456" i="1"/>
  <c r="T454" i="1"/>
  <c r="T455" i="1"/>
  <c r="T448" i="1"/>
  <c r="T449" i="1"/>
  <c r="T450" i="1"/>
  <c r="T451" i="1"/>
  <c r="T452" i="1"/>
  <c r="T453" i="1"/>
  <c r="T443" i="1"/>
  <c r="T444" i="1"/>
  <c r="T445" i="1"/>
  <c r="T446" i="1"/>
  <c r="T447" i="1"/>
  <c r="T430" i="1"/>
  <c r="T431" i="1"/>
  <c r="T432" i="1"/>
  <c r="T433" i="1"/>
  <c r="T434" i="1"/>
  <c r="T435" i="1"/>
  <c r="T436" i="1"/>
  <c r="T437" i="1"/>
  <c r="T438" i="1"/>
  <c r="T439" i="1"/>
  <c r="T440" i="1"/>
  <c r="T441" i="1"/>
  <c r="T442" i="1"/>
  <c r="T426" i="1"/>
  <c r="T427" i="1"/>
  <c r="T428" i="1"/>
  <c r="T429" i="1"/>
  <c r="T413" i="1"/>
  <c r="T414" i="1"/>
  <c r="T415" i="1"/>
  <c r="T416" i="1"/>
  <c r="T417" i="1"/>
  <c r="T418" i="1"/>
  <c r="T419" i="1"/>
  <c r="T420" i="1"/>
  <c r="T421" i="1"/>
  <c r="T422" i="1"/>
  <c r="T423" i="1"/>
  <c r="T424" i="1"/>
  <c r="T425" i="1"/>
  <c r="T410" i="1"/>
  <c r="T411" i="1"/>
  <c r="T412" i="1"/>
  <c r="T409" i="1"/>
  <c r="T395" i="1"/>
  <c r="T396" i="1"/>
  <c r="T392" i="1"/>
  <c r="T393" i="1"/>
  <c r="T394" i="1"/>
  <c r="T391" i="1"/>
  <c r="T386" i="1"/>
  <c r="T387" i="1"/>
  <c r="T385" i="1"/>
  <c r="T376" i="1"/>
  <c r="T377" i="1"/>
  <c r="T378" i="1"/>
  <c r="T379" i="1"/>
  <c r="T380" i="1"/>
  <c r="T381" i="1"/>
  <c r="T382" i="1"/>
  <c r="T375" i="1"/>
  <c r="T373" i="1"/>
  <c r="T370" i="1"/>
  <c r="T371" i="1"/>
  <c r="T372" i="1"/>
  <c r="T369" i="1"/>
  <c r="T367" i="1"/>
  <c r="T368" i="1"/>
  <c r="T366" i="1"/>
  <c r="T360" i="1"/>
  <c r="T357" i="1"/>
  <c r="T358" i="1"/>
  <c r="T359" i="1"/>
  <c r="T354" i="1"/>
  <c r="T355" i="1"/>
  <c r="T356" i="1"/>
  <c r="T353" i="1"/>
  <c r="T352" i="1"/>
  <c r="T348" i="1"/>
  <c r="T337" i="1"/>
  <c r="T331" i="1"/>
  <c r="T322" i="1"/>
  <c r="T323" i="1"/>
  <c r="T324" i="1"/>
  <c r="T325" i="1"/>
  <c r="T326" i="1"/>
  <c r="T327" i="1"/>
  <c r="T328" i="1"/>
  <c r="T321" i="1"/>
  <c r="T320" i="1"/>
  <c r="T319" i="1"/>
  <c r="T316" i="1"/>
  <c r="T299" i="1"/>
  <c r="T292" i="1"/>
  <c r="T293" i="1"/>
  <c r="T278" i="1"/>
  <c r="T279" i="1"/>
  <c r="T280" i="1"/>
  <c r="T281" i="1"/>
  <c r="T282" i="1"/>
  <c r="T283" i="1"/>
  <c r="T284" i="1"/>
  <c r="T285" i="1"/>
  <c r="T286" i="1"/>
  <c r="T287" i="1"/>
  <c r="T288" i="1"/>
  <c r="T289" i="1"/>
  <c r="T290" i="1"/>
  <c r="T291" i="1"/>
  <c r="T277" i="1"/>
  <c r="T273" i="1"/>
  <c r="T268" i="1"/>
  <c r="T269" i="1"/>
  <c r="T267" i="1"/>
  <c r="T261" i="1"/>
  <c r="T262" i="1"/>
  <c r="T263" i="1"/>
  <c r="T264" i="1"/>
  <c r="T265" i="1"/>
  <c r="T260" i="1"/>
  <c r="T258" i="1"/>
  <c r="T257" i="1"/>
  <c r="T254" i="1"/>
  <c r="T252" i="1"/>
  <c r="T250" i="1"/>
  <c r="T246" i="1"/>
  <c r="T245" i="1"/>
  <c r="T244" i="1"/>
  <c r="T243" i="1"/>
  <c r="T242" i="1"/>
  <c r="T241" i="1"/>
  <c r="T240" i="1"/>
  <c r="T239" i="1"/>
  <c r="T237" i="1"/>
  <c r="T238" i="1"/>
  <c r="T236" i="1"/>
  <c r="T235" i="1"/>
  <c r="T233" i="1"/>
  <c r="T232" i="1"/>
  <c r="T229" i="1"/>
  <c r="T227" i="1"/>
  <c r="T226" i="1"/>
  <c r="T223" i="1"/>
  <c r="T224" i="1"/>
  <c r="T219" i="1"/>
  <c r="T220" i="1"/>
  <c r="T221" i="1"/>
  <c r="T222" i="1"/>
  <c r="T218" i="1"/>
  <c r="T217" i="1"/>
  <c r="T216" i="1"/>
  <c r="T215" i="1"/>
  <c r="T214" i="1"/>
  <c r="T213" i="1"/>
  <c r="T210" i="1"/>
  <c r="T209" i="1"/>
  <c r="T208" i="1"/>
  <c r="T205" i="1"/>
  <c r="T204" i="1"/>
  <c r="T197" i="1"/>
  <c r="T198" i="1"/>
  <c r="T199" i="1"/>
  <c r="T200" i="1"/>
  <c r="T201" i="1"/>
  <c r="T193" i="1"/>
  <c r="T194" i="1"/>
  <c r="T195" i="1"/>
  <c r="T196" i="1"/>
  <c r="T192" i="1"/>
  <c r="T188" i="1"/>
  <c r="T189" i="1"/>
  <c r="T190" i="1"/>
  <c r="T191" i="1"/>
  <c r="T187" i="1"/>
  <c r="T185" i="1"/>
  <c r="T182" i="1"/>
  <c r="T183" i="1"/>
  <c r="T184" i="1"/>
  <c r="T181" i="1"/>
  <c r="T180" i="1"/>
  <c r="T178" i="1"/>
  <c r="T173" i="1"/>
  <c r="T174" i="1"/>
  <c r="T175" i="1"/>
  <c r="T176" i="1"/>
  <c r="T177" i="1"/>
  <c r="T172" i="1"/>
  <c r="T171" i="1"/>
  <c r="T170" i="1"/>
  <c r="T168" i="1"/>
  <c r="T169" i="1"/>
  <c r="T167" i="1"/>
  <c r="T166" i="1"/>
  <c r="T164" i="1"/>
  <c r="T162" i="1"/>
  <c r="T157" i="1"/>
  <c r="T156" i="1"/>
  <c r="T151" i="1"/>
  <c r="T148" i="1"/>
  <c r="T145" i="1"/>
  <c r="T144" i="1"/>
  <c r="T143" i="1"/>
  <c r="T134" i="1"/>
  <c r="T135" i="1"/>
  <c r="T136" i="1"/>
  <c r="T137" i="1"/>
  <c r="T131" i="1"/>
  <c r="T132" i="1"/>
  <c r="T133" i="1"/>
  <c r="T130" i="1"/>
  <c r="T127" i="1"/>
  <c r="T125" i="1"/>
  <c r="T122" i="1"/>
  <c r="T123" i="1"/>
  <c r="T124" i="1"/>
  <c r="T121" i="1"/>
  <c r="T109" i="1"/>
  <c r="T90" i="1"/>
  <c r="T89" i="1"/>
  <c r="T88" i="1"/>
  <c r="T87" i="1"/>
  <c r="T86" i="1"/>
  <c r="T85" i="1"/>
  <c r="T84" i="1"/>
  <c r="T83" i="1"/>
  <c r="T82" i="1"/>
  <c r="T81" i="1"/>
  <c r="T80" i="1"/>
  <c r="T77" i="1"/>
  <c r="T65" i="1"/>
  <c r="T61" i="1"/>
  <c r="T59" i="1"/>
  <c r="T55" i="1"/>
  <c r="T54" i="1"/>
  <c r="T52" i="1"/>
  <c r="T51" i="1"/>
  <c r="T50" i="1"/>
  <c r="T49" i="1"/>
  <c r="T48" i="1"/>
  <c r="T46" i="1"/>
  <c r="T44" i="1"/>
  <c r="T41" i="1"/>
  <c r="T39" i="1"/>
  <c r="T38" i="1"/>
  <c r="T36" i="1"/>
  <c r="T35" i="1"/>
  <c r="T34" i="1"/>
  <c r="T33" i="1"/>
  <c r="T28" i="1"/>
  <c r="T29" i="1"/>
  <c r="T30" i="1"/>
  <c r="T27" i="1"/>
  <c r="T21" i="1"/>
  <c r="T22" i="1"/>
  <c r="T23" i="1"/>
  <c r="T24" i="1"/>
  <c r="T25" i="1"/>
  <c r="T26" i="1"/>
  <c r="T19" i="1"/>
  <c r="T20" i="1"/>
  <c r="T18" i="1"/>
  <c r="T17" i="1"/>
  <c r="T16" i="1"/>
  <c r="T15" i="1"/>
  <c r="T14" i="1"/>
  <c r="T13" i="1"/>
  <c r="T12" i="1"/>
  <c r="T9" i="1"/>
  <c r="T10" i="1"/>
  <c r="T11" i="1"/>
  <c r="T8" i="1"/>
  <c r="T7" i="1"/>
  <c r="T6" i="1"/>
  <c r="T5" i="1"/>
  <c r="T4" i="1"/>
  <c r="T3" i="1"/>
  <c r="F782" i="1"/>
  <c r="G782" i="1" s="1"/>
  <c r="F783" i="1"/>
  <c r="G783" i="1" s="1"/>
  <c r="F784" i="1"/>
  <c r="G784" i="1" s="1"/>
  <c r="F785" i="1"/>
  <c r="G785" i="1" s="1"/>
  <c r="F758" i="1"/>
  <c r="G758" i="1" s="1"/>
  <c r="F531" i="1"/>
  <c r="G531" i="1" s="1"/>
  <c r="F530" i="1"/>
  <c r="G530" i="1" s="1"/>
  <c r="F529" i="1"/>
  <c r="G529" i="1" s="1"/>
  <c r="F528" i="1"/>
  <c r="G528" i="1" s="1"/>
  <c r="F527" i="1"/>
  <c r="G527" i="1" s="1"/>
  <c r="F526" i="1"/>
  <c r="G526" i="1" s="1"/>
  <c r="F525" i="1"/>
  <c r="G525" i="1" s="1"/>
  <c r="F524" i="1"/>
  <c r="G524" i="1" s="1"/>
  <c r="F523" i="1"/>
  <c r="G523" i="1" s="1"/>
  <c r="F522" i="1"/>
  <c r="G522" i="1" s="1"/>
  <c r="F521" i="1"/>
  <c r="G521" i="1" s="1"/>
  <c r="F520" i="1"/>
  <c r="G520" i="1" s="1"/>
  <c r="F515" i="1"/>
  <c r="G515" i="1" s="1"/>
  <c r="F261" i="1"/>
  <c r="G261" i="1" s="1"/>
  <c r="F260" i="1"/>
  <c r="G260" i="1" s="1"/>
  <c r="T93" i="1"/>
  <c r="T94" i="1"/>
  <c r="T95" i="1"/>
  <c r="T96" i="1"/>
  <c r="T97" i="1"/>
  <c r="T98" i="1"/>
  <c r="T99" i="1"/>
  <c r="T100" i="1"/>
  <c r="T101" i="1"/>
  <c r="T102" i="1"/>
  <c r="T103" i="1"/>
  <c r="T104" i="1"/>
  <c r="T105" i="1"/>
  <c r="T106" i="1"/>
  <c r="T107" i="1"/>
  <c r="T108" i="1"/>
  <c r="N961" i="1"/>
  <c r="J961" i="1"/>
  <c r="K961" i="1"/>
  <c r="L961" i="1"/>
  <c r="M961" i="1"/>
  <c r="I963" i="1" l="1"/>
  <c r="L963" i="1" s="1"/>
  <c r="F845" i="1"/>
  <c r="G845" i="1" s="1"/>
  <c r="F844" i="1"/>
  <c r="G844" i="1" s="1"/>
  <c r="F843" i="1"/>
  <c r="G843" i="1" s="1"/>
  <c r="F842" i="1"/>
  <c r="G842" i="1" s="1"/>
  <c r="F841" i="1"/>
  <c r="G841" i="1" s="1"/>
  <c r="F840" i="1"/>
  <c r="G840" i="1" s="1"/>
  <c r="F839" i="1"/>
  <c r="G839" i="1" s="1"/>
  <c r="F838" i="1"/>
  <c r="G838" i="1" s="1"/>
  <c r="F608" i="1"/>
  <c r="F518" i="1"/>
  <c r="G518" i="1" s="1"/>
  <c r="F462" i="1"/>
  <c r="F461" i="1"/>
  <c r="M963" i="1" l="1"/>
  <c r="N963" i="1"/>
  <c r="F289" i="1"/>
  <c r="H409"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6" i="1"/>
  <c r="F517" i="1"/>
  <c r="F519"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9" i="1"/>
  <c r="F760" i="1"/>
  <c r="F761" i="1"/>
  <c r="F762" i="1"/>
  <c r="F763" i="1"/>
  <c r="F764" i="1"/>
  <c r="F765" i="1"/>
  <c r="F766" i="1"/>
  <c r="F767" i="1"/>
  <c r="F768" i="1"/>
  <c r="F769" i="1"/>
  <c r="F770" i="1"/>
  <c r="F771" i="1"/>
  <c r="F772" i="1"/>
  <c r="F773" i="1"/>
  <c r="F774" i="1"/>
  <c r="F775" i="1"/>
  <c r="F776" i="1"/>
  <c r="F777" i="1"/>
  <c r="F778" i="1"/>
  <c r="F779" i="1"/>
  <c r="F780" i="1"/>
  <c r="F781"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G870" i="1" s="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2" i="1"/>
  <c r="G4" i="1" l="1"/>
  <c r="G788" i="1"/>
  <c r="G792" i="1"/>
  <c r="G2"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6" i="1"/>
  <c r="G517" i="1"/>
  <c r="G519"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9" i="1"/>
  <c r="G760" i="1"/>
  <c r="G761" i="1"/>
  <c r="G762" i="1"/>
  <c r="G763" i="1"/>
  <c r="G764" i="1"/>
  <c r="G765" i="1"/>
  <c r="G766" i="1"/>
  <c r="G767" i="1"/>
  <c r="G768" i="1"/>
  <c r="G769" i="1"/>
  <c r="G770" i="1"/>
  <c r="G771" i="1"/>
  <c r="G772" i="1"/>
  <c r="G773" i="1"/>
  <c r="G774" i="1"/>
  <c r="G775" i="1"/>
  <c r="G776" i="1"/>
  <c r="G777" i="1"/>
  <c r="G778" i="1"/>
  <c r="G779" i="1"/>
  <c r="G780" i="1"/>
  <c r="G781" i="1"/>
  <c r="G786" i="1"/>
  <c r="G787" i="1"/>
  <c r="G789" i="1"/>
  <c r="G790" i="1"/>
  <c r="G791"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46" i="1"/>
  <c r="G847" i="1"/>
  <c r="G848" i="1"/>
  <c r="G849" i="1"/>
  <c r="G850" i="1"/>
  <c r="G851" i="1"/>
  <c r="G852" i="1"/>
  <c r="G853" i="1"/>
  <c r="G854" i="1"/>
  <c r="G855" i="1"/>
  <c r="G856" i="1"/>
  <c r="G857" i="1"/>
  <c r="G858" i="1"/>
  <c r="G859" i="1"/>
  <c r="G860" i="1"/>
  <c r="G861" i="1"/>
  <c r="G862" i="1"/>
  <c r="G863" i="1"/>
  <c r="G864" i="1"/>
  <c r="G865" i="1"/>
  <c r="G866" i="1"/>
  <c r="G867" i="1"/>
  <c r="G868" i="1"/>
  <c r="G869"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3" i="1"/>
</calcChain>
</file>

<file path=xl/sharedStrings.xml><?xml version="1.0" encoding="utf-8"?>
<sst xmlns="http://schemas.openxmlformats.org/spreadsheetml/2006/main" count="3851" uniqueCount="2148">
  <si>
    <t>Утвержденная (оспариваемая) кадастровая стоимость (рубли).</t>
  </si>
  <si>
    <t xml:space="preserve">Рыночная стоимость, указанная в отчете об оценке, представленном заявителем (рубли).
</t>
  </si>
  <si>
    <t>Установленный судом размер рыночной (кадастровой) стоимости</t>
  </si>
  <si>
    <t>Назначена ли по делу судебная экспертиза в целях проверки соответствия отчета установленным требованиям и подтверждения рыночной стоимости или экспертиза в целях установления рыночной стоимости. Если да, то каков размер рыночной стоимости, установленный экспертизой?</t>
  </si>
  <si>
    <t>Согласно заключению экспертизы досудебный отчет соответствует или не соответствует установленным требованиям законодательства?
Какие нарушения были выявлены в ходе экспертизы?</t>
  </si>
  <si>
    <t>Содержится ли в решении вывод о том, что досудебный отчет об оценке составлен с нарушением установленных требований?</t>
  </si>
  <si>
    <t>Решение Амурского областного суда от 21.05.2018 по делу № 3А-137/2018</t>
  </si>
  <si>
    <t>Экспертиза в целях проверки отчета и установления рыночной стоимости. 
8 856 680,00</t>
  </si>
  <si>
    <t>Не соответствует.
Отчетом нарушены п. 11 «а» разд. 5 ФСО № 7, п. 5 разд. 2, п. 11 разд. 4 ФСО № 3.
В Отчёте об оценке от 26 октября 2017 года №204-17 представлены не корректные источники информации, что не позволяет сделать правильные выводы об их достаточности и достоверности; не представлены копии соответствующих материалов - скриншоты объявлений о продаже земельных участков; информация при опубликовании на сайте в информационно-телекоммуникационной сети «Интернет» не обеспечена свободным доступом после даты проведения. На основании указанных источников в дальнейшем в отчете при расчете стоимости объекта оценки вводятся корректировки на состояние рынка (стр. 35), что вводит в заблуждение пользователей отчета. Используя сравнительный подход на стр.36 Отчёта оценщик вводит понижающую корректировку на удобство подъездных путей в размере 40,0%, при этом не указан источник получения этой информации.</t>
  </si>
  <si>
    <t>Нет</t>
  </si>
  <si>
    <t>Решение Амурского областного суда от 19.06.2018 по делу № 3А-148/2018</t>
  </si>
  <si>
    <t>Экспертиза в целях проверки отчета и установления рыночной стоимости.
788 927,00</t>
  </si>
  <si>
    <t>Не соответствует.
Отчёт содержит сведения, которые вводят в заблуждение заказчика оценки и иных заинтересованных лиц, а также допускает неоднозначное толкование полученных результатов. Оценщиком не определены факторы, влияющие на стоимость объекта недвижимости, ошибки при выполнении математических действий не допускались. Информация, использованная оценщиком, не является достоверной, достаточной, проверяемой.</t>
  </si>
  <si>
    <t>Решение Амурского областного суда от 21.06.2018 по делу № 3А-177/2018</t>
  </si>
  <si>
    <t>Экспертиза в целях проверки отчета и установления рыночной стоимости. 
7 035 000,00</t>
  </si>
  <si>
    <t>Соответствует (в целом).
Выявлены несколько существенных ошибок в расчётах, осуществлённых различными подходами, а, именно: установленная рыночная стоимость необоснованна вследствие ошибочного применения корректировок на отсутствие отопления во всех применённых подходах, а также неправильного применения корректировки на торг в доходном подходе. Отчёт об оценке вводит в заблуждение потребителей Отчёта об оценке о величине рыночной стоимости объекта оценки. Рыночная стоимость объекта оценки, определённая оценщиком в Отчёте об оценке, не подтверждается.</t>
  </si>
  <si>
    <t>Решение Амурского областного суда от 25.06.2018. по делу № 3А-170/2018</t>
  </si>
  <si>
    <t>Экспертиза в целях проверки отчета и установления рыночной стоимости.
12 000 000,00</t>
  </si>
  <si>
    <t xml:space="preserve">Не соответствует. 
Оценщиком допущены нарушения требований федеральных стандартов оценки, предъявляемых к форме и содержанию Отчёта, к описанию объекта оценки. Информация, использованная оценщиком, является недостоверной, недостаточной, непроверяемой. Факторы, влияющие на стоимость объекта недвижимости, определены оценщиком неверно. При выполнении математических действий ошибки не допускались.Выявлены замечания по обоснованию, применению методов и произведённым расчётам, влекущие необоснованность итогового результата оценки. </t>
  </si>
  <si>
    <t>Решение Амурского областного суда от 19.03.2019 по делу № 3А-12/2018</t>
  </si>
  <si>
    <t>Экспертиза в целях проверки отчета и установления рыночной стоимости.
51 961 206,00</t>
  </si>
  <si>
    <t>Не соответствует.
Согласно п.20 ФСО 7 «Рыночная стоимость земельного участка, застроенного объектами капитального строительства, или объектов капитального строительства для внесения этой стоимости в государственный кадастр недвижимости оценивается исходя из вида фактического использования оцениваемого объекта. При этом застроенный земельный участок оценивается как незастроенный, предназначенный для использования в соответствии с видом его фактического использования». Объектом исследования является не земельный участок, а ОКС.
Включение в состав арендной ставки расходы по оплате коммунальных платежей является типичным условием рынка офисно-торговых помещений (зданий). В связи с тем, что на представленных в материалах дела фотографиях объекта исследования нет приборов учета тепла, водопотребления и электроэнергии, следовательно, можно сделать вывод, что арендодатель предлагает данные помещения в аренду по ставке включающей в себя данные затраты и объект исследования является объектом с единой организационной системой управления.</t>
  </si>
  <si>
    <t>Решение Амурского областного суда от 05.02.2019 по делу № 3А-362/2018</t>
  </si>
  <si>
    <t>Экспертиза в целях проверки отчета и установления рыночной стоимости.
7 627 378,00</t>
  </si>
  <si>
    <t>Не соответствует. 
Не соответствует требованиям Федерального закона №135-ФЗ от 29 июля 1998 «Об оценочной деятельности в Российской Федерации» и федеральным стандартам оценки, предъявляемых к форме и содержанию отчета, к описанию объекта оценки, к методам расчета рыночной стоимости конкретного объекта оценки. Факторы, влияющие на стоимость объекта недвижимости, определены оценщиком неверно, ошибки при выполнении математических действий не допускались. Информация, использованная оценщиком, не является достоверной, достаточной, проверяемой</t>
  </si>
  <si>
    <t>Решение Амурского областного суда от 13.12.2018 по делу № 3А-371/2018</t>
  </si>
  <si>
    <t>Экспертиза в целях проверки отчета и установления рыночной стоимости.
4 668 678,00</t>
  </si>
  <si>
    <t>Соответствует (в целом).
Соответствует требованиям за исключением методов расчета рыночной стоимости объекта оценки.</t>
  </si>
  <si>
    <t>Решение Амурского областного суда от 26.12.2018 по делу № 3А-237/2018</t>
  </si>
  <si>
    <t>Экспертиза в целях проверки отчета и установления рыночной стоимости.
7 633 000,00</t>
  </si>
  <si>
    <t>Не соответствует.
Не соответствует требованиям законодательства об оценочной деятельности.</t>
  </si>
  <si>
    <t>Решение Амурского областного суда от 05.02.2019 г. по делу № 3А-11/2019</t>
  </si>
  <si>
    <t>Экспертиза в целях проверки отчета и установления рыночной стоимости.
684 000,00</t>
  </si>
  <si>
    <t>Не соответствует. 
Не соответствует требованиям Федерального закона №135-ФЗ от 29 июля 1998 «Об оценочной деятельности в Российской Федерации» и федеральным стандартам оценки, ошибочное применение корректировки на торг.</t>
  </si>
  <si>
    <t>Решение Амурского областного суда от 23.04.2018 по делу № 3А-122/2018</t>
  </si>
  <si>
    <t>Экспертиза в целях проверки отчета и установления рыночной стоимости.
4 430 527,00</t>
  </si>
  <si>
    <t>Не соответствует. 
Нарушены п.5, п. п.8«и», п.8«ж», п.11 ФСО №3.</t>
  </si>
  <si>
    <t>Решение Амурского областного суда от 06.04.2018 по делу № 3А-131/2018</t>
  </si>
  <si>
    <t>Экспертиза в целях проверки отчета и установления рыночной стоимости.
768 755,00</t>
  </si>
  <si>
    <t xml:space="preserve">Не соответствует.
Несоответствии отчета от №54/2017 от 09.06.2017 требованиям Федерального закона №135-ФЗ от 29 июля 1998 «Об оценочной деятельности в Российской Федерации» и федеральным стандартам оценки. </t>
  </si>
  <si>
    <t>Решение Амурского областного суда от 06.02.2019 по делу № 3А-363/2018</t>
  </si>
  <si>
    <t>Экспертиза в целях проверки отчета и установления рыночной стоимости.
12 328 050,00</t>
  </si>
  <si>
    <t>Не соответствует. 
Отчет не соответствует требованиям Федерального закона №135-ФЗ от 29 июля 1998 «Об оценочной деятельности в Российской Федерации» и федеральным стандартам оценки, предъявляемых к форме и содержанию отчета, к описанию объекта оценки, к методам расчета рыночной стоимости конкретного объекта оценки. Факторы, влияющие на стоимость объекта недвижимости, определены оценщиком неверно, ошибки при выполнении математических действий не допускались. Информация, использованная оценщиком, не является достоверной, достаточной, проверяемой.</t>
  </si>
  <si>
    <t>Решение Амурского областного суда от 16.05.2019 по делу № 3А-58/2019</t>
  </si>
  <si>
    <t>Не назначалась.</t>
  </si>
  <si>
    <t xml:space="preserve">Экспертиза не назначалась, доказательств иной рыночной стоимости не представлено, ходатайство о назначении судебной экспертизы не заявлялось. </t>
  </si>
  <si>
    <t>Решение Амурского областного суда от 13.12.2018 по делу № 3А-373/2018</t>
  </si>
  <si>
    <t>Экспертиза в целях проверки отчета и установления рыночной стоимости. 
16 600 000,00</t>
  </si>
  <si>
    <t>Соответствует (в целом).
Соответствует требования за исключением методов расчета рыночной стоимости объекта оценки.</t>
  </si>
  <si>
    <t>Решение Амурского областного суда от 21.03.2019 по делу № 3А-13/2018</t>
  </si>
  <si>
    <t>Экспертиза в целях проверки отчета и установления рыночной стоимости.
76 650 316,00</t>
  </si>
  <si>
    <t>Не соответствует. 
Не соответствует требованиям Федерального закона №135-ФЗ от 29 июля 1998 «Об оценочной деятельности в Российской Федерации» и федеральным стандартам оценки.</t>
  </si>
  <si>
    <t>Решение Ивановского областного суда от 16.01.2019 по делу №3А-14/2019</t>
  </si>
  <si>
    <t>Экспертиза не проводилась.</t>
  </si>
  <si>
    <t>Решение Ивановского областного суда от 27.03.2019 по делу №3А-31/2019</t>
  </si>
  <si>
    <t>Решение Ивановского областного суда от 26.02.2019 по делу №3А-4/2019</t>
  </si>
  <si>
    <t>Проверка на соответствие отчета установленным требованиям не проводилась, экспертиза назначена судом по собственной инициативе для определения рыночной стоимости
5 310 000,00
38 061 000,00</t>
  </si>
  <si>
    <t>Не проводилась проверка соответствия. При этом, суд указывает, что в отличие от судебного эксперта -оценщика, предупрежденном судом об уголовной ответственности за дачу заведомо ложного заключения, оценщик ФИО1 определял рыночную стоимость спорных объектов недвижимости в рамках гражданско-правового договора, заключенного в частном порядке с ООО.
При таких обстоятельствах суд приходит к выводу о том, что установленная в Отчетах об оценке, составленных оценщиком ФИО1 рыночная стоимость спорных объектов недвижимости не является достоверной и не может быть принята судом в качестве их кадастровой стоимости .</t>
  </si>
  <si>
    <t>Решение Ивановского областного суда от 20.02.2019 по делу №3А-16/2019</t>
  </si>
  <si>
    <t>Решение Ивановского областного суда от 06.03.2019 по делу №3А-2/2019</t>
  </si>
  <si>
    <t>Экспертиза в целях проверки отчета и установления рыночной стоимости. 
91 914 000,00</t>
  </si>
  <si>
    <t>Не соответствует. 
Суд указывает, что отчет об оценке не отвечает требованиям принципов существенности, обоснованности, однозначности, проверяемости и достаточности, а именно, установлены следующие нарушения:       
В отчете отсутствует анализ политической обстановки в стране и регионе расположения объекта оценки, отсутствует описание частей объекта оценки, отсутствуют копии материалов и распечаток, используемых в отчете. При анализе данных о ценах сделок и предложений в отчете указаны ссылки на интернет – ресурсы, при этом просмотреть объявления по указанным в отчёте интернет-ссылкам не представляется возможным, а, следовательно, невозможно проверить и подтвердить соответ. информацию.
Указанные обстоятельства не соответствуют п.11 ФСО №3 где сказано, что что в тексте отчета об оценке должны присутствовать ссылки на источники информации либо копии материалов и распечаток, используемых в отчете, позволяющие делать выводы об источнике получения соответствующей информации и дате ее подготовки. В случае, если информация при опубликовании на сайте в информационно-телекоммуникационной сети "Интернет" не обеспечена свободным доступом на дату проведения оценки или после даты проведения оценки либо в будущем возможно изменение этой информации или адреса страницы, на которой она опубликована, либо используется информация, опубликованная не в общедоступном печатном издании, то к отчету об оценке должны быть приложены копии соответствующих материалов. Однако  распечатки или копии материалов о сделках и предложениях (за исключением объектов –аналогов) в отчёте отсутствуют.                                                                                                
Кроме того, расчет корректировки выполнен по предложениям продажи земельных участков под ИЖС, в то время как разрешенное использование оцениваемого земельного участка – многоэтажная жилая застройка. Поскольку невозможно подтвердить расчет корректировки на район расположения, не представляется возможным подтвердить корректировку на местоположение.                                                                                                                                    
Также суд указал, что в отличие от судебного эксперта-оценщика, предупрежденного судом об уголовной ответственности за дачу заведомо ложного заключения, оценщик ФИО 1 определял рыночную стоимость спорного земельного участка в рамках гражданско-правового договора, заключенного в частном порядке с Обществом с ограниченной ответственностью поэтому суд приходит к выводу о том, что установленная в Отчетах об оценке, составленных оценщиком ФИО1 рыночная стоимость спорных объектов недвижимости не является достоверной и не может быть принята судом в качестве их кадастровой стоимости .</t>
  </si>
  <si>
    <t>Да</t>
  </si>
  <si>
    <t>Решение Ивановского областного суда от 23.05.2018 по делу №А-17/2018</t>
  </si>
  <si>
    <t>Экспертиза в целях проверки отчета и установления рыночной стоимости.
1 681 000,00 
1 481 000,00
2 000 000,00</t>
  </si>
  <si>
    <t>Решение Ивановского областного суда от 26.09.2017 по делу №3А-24/2019</t>
  </si>
  <si>
    <t>Экспертиза в целях определения рыночной стоимости. 
6 254 000,00</t>
  </si>
  <si>
    <t>Экспертиза на предмет соответствия не проводилась. 
При этом, суд указывает, что в отличие от судебного эксперта -оценщика, предупрежденном судом об уголовной ответственности за дачу заведомо ложного заключения, оценщик ФИО1 определял рыночную стоимость спорных объектов недвижимости в рамках гражданско-правового договора, заключенного с административным истцом. Лицами, участвующими в деле, достоверность заключения эксперта не оспаривалась и под сомнение не ставилась. Оснований не доверять заключению эксперта у суда не имеется. С учетом изложенного, суд считает возможным использовать величину рыночной стоимости земельного участка в размере 6 254 000 рублей, определенную судебным экспертом, для пересмотра в судебном порядке кадастровой стоимости земельного участка.</t>
  </si>
  <si>
    <t>нет</t>
  </si>
  <si>
    <t>Решение Ивановского областного суда от 28.01.2019 по делу №3А-17/2019</t>
  </si>
  <si>
    <t>Решение Ивановского областного суда от 24.01.2019 по делу №3А-10/2019</t>
  </si>
  <si>
    <t>Решение Ивановского областного суда от 06.03.2019 по делу №3А-12/2019</t>
  </si>
  <si>
    <t>Экспертиза в целях определения рыночной стоимости. 
1 516 000,00</t>
  </si>
  <si>
    <t>Экспертиза на предмет соответствия не проводилась. 
При этом, суд указывает, что в экспертном заключении эксперт при определении рыночной стоимости объекта недвижимости обосновал применение и использование в рамках затратного подхода метода сравнительной единицы путем определения сумм затрат на воспроизводство в соответствии с данными справочника Ко-Инвест «Общественные здания» 2005 года и с использованием Сборника УПВС, а также привел доводы об отказе от применения сравнительного и доходного подходов, что полностью отвечает требованиям ФСО № 1, ФСО № 4, ФСО № 7. В Заключении эксперта определен порядок определения рыночной стоимости объекта исходя из использованного метода, обоснованы проведенные корректировки, согласованы результаты определения итоговой стоимости объекта недвижимости с учетом удельного весового коэффициента.</t>
  </si>
  <si>
    <t>Решение Верховного Суда Чувашской Республики от 23 мая 2019 г. по делу № 3А-22/2019</t>
  </si>
  <si>
    <t xml:space="preserve">Экспертиза в целях установления рыночной стоимости. 
26 255 000,00
</t>
  </si>
  <si>
    <t>Не проводилась проверка соответствия.</t>
  </si>
  <si>
    <t>Решение Верховного Суда Чувашской Республики от 30 мая 2019 г. по делу № 3А-20/2019</t>
  </si>
  <si>
    <t>Экспертиза в целях установления рыночной стоимости. 
15 717 300,00</t>
  </si>
  <si>
    <t>Решение Верховного Суда Чувашской Республики от 18 апреля 2019 г. по делу № 3А-25/2019</t>
  </si>
  <si>
    <t>Экспертиза в целях установления рыночной стоимости. 
 1 214 000,00</t>
  </si>
  <si>
    <t>Решение Верховного Суда Чувашской Республики от 16 апреля 2019 г. по делу № 3А-40/2019</t>
  </si>
  <si>
    <t xml:space="preserve">Экспертиза в целях установления рыночной стоимости. 
862 074,73 </t>
  </si>
  <si>
    <t>Решение Верховного Суда Чувашской Республики от 12 марта 2019 г. по делу № 3А-60/2019</t>
  </si>
  <si>
    <t>Экспертиза в целях проверки отчета и установления рыночной стоимости. 
9 854 000,00</t>
  </si>
  <si>
    <t>Не соответствует.
Согласно заключению эксперта от 7 декабря 2018 года № 3027, выполненному экспертом ... оценщиком ООО «...» ... изготовившим отчет от 31 августа 2018 № 3859/09, которым по состоянию на 6 июля 2012 года определена рыночная стоимость объекта недвижимости – здания с кадастровым номером ..., расположенного по адресу: ..., в размере 9058 269 руб., допущены нарушения в расчетах доходного подхода, которые повлияли на определение итоговой величины рыночной стоимости.</t>
  </si>
  <si>
    <t>Решение Верховного Суда Чувашской Республики от 16 апреля 2019 г. по делу № 3А-39/2019</t>
  </si>
  <si>
    <t xml:space="preserve">Экспертиза в целях установления рыночной стоимости. 
611 670,27 </t>
  </si>
  <si>
    <t>Решение Верховного Суда Чувашской Республики от 4 апреля 2019 г. по делу № 3А-54/2019</t>
  </si>
  <si>
    <t>Экспертиза в целях установления рыночной стоимости. 
 4 237 000,00</t>
  </si>
  <si>
    <t>Решение Верховного Суда Чувашской Республики от 17 ноября 2017 г. по делу № 3А-49/2017</t>
  </si>
  <si>
    <t>Экспертиза в целях установления рыночной стоимости. 
18 241 136,00</t>
  </si>
  <si>
    <t>Решение Верховного Суда Чувашской Республики от 14 февраля 2019 г. по делу № 3А-32/2019</t>
  </si>
  <si>
    <t xml:space="preserve">Решение Верховного Суда Республики Адыгея от 13 декабря 2018 г. по делу № 3А-108/2018
</t>
  </si>
  <si>
    <t>Экспертиза в целях проверки отчета и установления рыночной стоимости.
4 283 138,00</t>
  </si>
  <si>
    <t>Экспертиза для установления рыночной стоимости
118 661 136,00</t>
  </si>
  <si>
    <t xml:space="preserve">Не проводилась проверка соответствия. </t>
  </si>
  <si>
    <t>Решение Верховного Суда Республики Адыгея от 12 апреля 2018 г. по делу № 3А-1/2018</t>
  </si>
  <si>
    <t>Экспертиза в целях проверки отчета и установления рыночной стоимости.
12 734 296,00</t>
  </si>
  <si>
    <t>Не соответствует:
1) оценщиком необоснованно приведен отказ от сравнительного подход мотивируя отсутствием предложений на рынке продаж по объектам схожим по характеристикам с объектом оценки. В то время как в данной экспертизе подобраны аналоги, схожие с объектом оценки по основным экономическим, материальным, техническим и другим характеристикам, определяющим его стоимость;
2) применен коэффициент перехода от цен базового района (Московская область) к уровню цен субъектов Российской Федерации согласно Приказу МИНРЕГИОНРАЗВИТИЯ № ОТ ДД.ММ.ГГГГ "Об утверждении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 и о внесении изменений в отдельные приказы Министерства регионального развития Российской Федерации" в размере 0,78. Согласно данного Приказа размещенного на официальном сайте Министерства регионального развития Российской Федерации hhttp://www/stroysmeta.ru Приложения № к Приказу МИНРЕ-ГИОНРАЗВИТИЯ № ОТ ДД.ММ.ГГГГ "Об утверждении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 и о внесении изменений в отдельные приказы Министерства регионального развития Российской Федерации" коэффициент перехода от цен базового района (Московская область) к уровню цен Республики Адыгея по Административным зданиям составляет 0,92. Таким образом, неверно применений коэффициент перехода привел к ошибке в математических действиях.
3) При выборе расценки стоимости 1 куб.м. здания из Сборника КО- Ивест применены расценки для магазинов от 1 до 2 этажей. Фактически объект оценки является трехэтажным зданием, где оценщик указывает этажность- 3 на стр. 14 указанного Отчета, в виду чего расценки применены не верно, что привело к ошибке в математических действиях.
4) Физический износ здания устанавливается в размере 15%, где описываются обнаруженные оценщиком повреждения, однако фотоматериалом наличие данных повреждений не зафиксировано.
5) Также не произведен расчет фактического износа исходя с реального срока службы здания.</t>
  </si>
  <si>
    <t>Решение Верховного Суда Республики Адыгея от 12 апреля 2018 г. по делу № 3А-24/2018</t>
  </si>
  <si>
    <t>экспертиза для определения рыночной стоимости и соответствия Отчета требованиям ФСО
5 599 021,00</t>
  </si>
  <si>
    <t>Решение Верховного Суда Республики Адыгея от 13 сентября 2017 г. по делу № 3А-36/2017</t>
  </si>
  <si>
    <t>экспертиза для определения рыночной стоимости
26 572 445,00</t>
  </si>
  <si>
    <t>Решение Верховного Суда Республики Адыгея от 23 мая 2019 г. по делу № 3А-33/2019</t>
  </si>
  <si>
    <t>экспертиза в целях проверки обоснованности отчета и для установления рыночной стоимости
9 432 000,00</t>
  </si>
  <si>
    <t>Решение Верховного Суда Республики Адыгея от 13 мая 2019 г. по делу № 3А-28/2019</t>
  </si>
  <si>
    <t>экспертиза в целях проверки обоснованности отчета и для установления рыночной стоимости
12 785 621,00</t>
  </si>
  <si>
    <t>экспертиза для установления рыночной стоимости
21 912 960,00</t>
  </si>
  <si>
    <t>экспертиза для установления рыночной стоимости
37 153 000,00</t>
  </si>
  <si>
    <t>Решение Верховного Суда Республики Адыгея от 30 июля 2018 г. по делу № 3А-76/2018</t>
  </si>
  <si>
    <t>Экспертиза в целях установления рыночной стоимости 
1 032 700,00</t>
  </si>
  <si>
    <t>Вопрос не исследовался.</t>
  </si>
  <si>
    <t>Решение суда Ханты-Мансийского автономного округа – Югры от 19 февраля 2018 г. по делу № 3А-60/2018</t>
  </si>
  <si>
    <t>Не назначалась</t>
  </si>
  <si>
    <t>Решение суда Ханты-Мансийского автономного округа – Югры от 8 ноября 2017 г. по делу № 3А-286/2017</t>
  </si>
  <si>
    <t>Экспертиза не проводилась</t>
  </si>
  <si>
    <t>Решение суда Ханты-Мансийского автономного округа – Югры от 20 марта 2019 г. по делу № 3А-135/2019</t>
  </si>
  <si>
    <t>Решение суда Ханты-Мансийского автономного округа – Югры от 7 августа 2018 г. по делу № 3А-122/2018</t>
  </si>
  <si>
    <t>Экспертиза в целях установления рыночной стоимости 
30 204 000,00</t>
  </si>
  <si>
    <t>Вопрос не исследовался</t>
  </si>
  <si>
    <t>Решение суда Ханты-Мансийского автономного округа – Югры от 28 мая 2019 г. по делу № 3А-225/2019</t>
  </si>
  <si>
    <t>Решение суда Ханты-Мансийского автономного округа – Югры от 27 мая 2019 г. по делу № 3А-223/2019</t>
  </si>
  <si>
    <t>Решение суда Ханты-Мансийского автономного округа – Югры от 20 марта 2019 г. по делу № 3А-139/2019</t>
  </si>
  <si>
    <t>Решение суда Ханты-Мансийского автономного округа – Югры от 12 марта 2019 г. по делу № 3А-10/2019</t>
  </si>
  <si>
    <t>Экспертиза в целях установления рыночной 
5 579 000,00</t>
  </si>
  <si>
    <t>Решение суда Ханты-Мансийского автономного округа – Югры от 21 мая 2019 г. по делу № 3А-214/2019</t>
  </si>
  <si>
    <t xml:space="preserve">Экспертиза не проводилась </t>
  </si>
  <si>
    <t>Реквизиты судебного акта</t>
  </si>
  <si>
    <t>Постановление Арбитражного суда Центрального округа от 27.07.2017 N Ф10-2939/2017 по делу N А08-9304/2015</t>
  </si>
  <si>
    <t>Проводилась экспертиза в целях установления рыночной стоимости
 2 722 000 руб.</t>
  </si>
  <si>
    <t>Постановление Арбитражного суда Центрального округа от 11.01.2017 N Ф10-5328/2016 по делу N А08-2056/2014</t>
  </si>
  <si>
    <t>Проводилась экспертиза с целью установления рыночной стоимости,
 2 838 600 руб
 27 296 394 руб</t>
  </si>
  <si>
    <t>Не проводилась проверка отчета</t>
  </si>
  <si>
    <t>Назначена экспертиза для проверки отчета об оценке и экспертизы для установления кадастровой стоимости.
 - земельного участка с кадастровым номером 31:06:0242001:17 по состоянию на 01.01.2011 - 3 105 649 руб.;
 - земельного участка с кадастровым номером 31:06:0242001:480 по состоянию на 14.11.2013 - 1 548 406 руб.;
 - земельного участка с кадастровым номером 31:06:0242001:1162 по состоянию на 03.02.2014 - 35 920 632 руб.;
 - земельного участка с кадастровым номером 31:06:0242001:1163 по состоянию на 03.02.2014 - 11 242 746 руб</t>
  </si>
  <si>
    <t>Не соответствует
 Экспертным заключением N 923 от 20.10.2014 Некоммерческого партнерства "Межрегиональный союз оценщиков" от 30.09.2014 подтверждено соответствие отчета N 221/14/1 от 25.04.2014 (по земельному участку 31:06:0242001:13) и отчета N 221/14/2 от 25.04.2014 (по земельному участку 31:06:0242001:17) требованиям законодательства РФ об оценочной деятельности, в том числе требованиям Федерального закона,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и стандартов и правил оценочной деятельности саморегулируемой организации оценщиков, подтверждены выводы сделанные оценщиком при определении рыночной стоимости спорных земельных участков.
 Отчеты N 235/14/1 от 30.04.2014, N 235/14/2 от 30.04.2014, N 235/14/3 от 30.04.2014, получили отрицательную оценку эксперта; из заключения НП "МСО" N 923 от 20.10.2014 следует, что по земельным участкам 31:06:0242001:1162, 31:06:0242001:1163, 31:06:0242001:480 оценщик неверно определил объект оценки, вводит пользователей отчета в заблуждение, что является нарушением требований п. 4 ФСО (принцип однозначности); по состоянию на 01.01.2011 не может быть рассчитана рыночная стоимость земельных участков 31:06:0242001:1162, 31:06:0242001:1163, 31:06:0242001:480, так как на дату оценки 01.01.2011 г. указанных объектов (земельных участков) оценки не существовало.</t>
  </si>
  <si>
    <t>Постановление Арбитражного суда Центрального округа от 15.12.2016 N Ф10-5079/2016 по делу N А08-6592/2013</t>
  </si>
  <si>
    <t>Назначена экспертиза для проверки отчета об оценке и экспертизы для установления кадастровой стоимости.
 49 004 387 руб.</t>
  </si>
  <si>
    <t>Не соответствует
 Согласно заключению эксперта N 033-16 от 21.03.2016, экспертные заключения от 31.03.2014 N 067.04-0139 и ФБУ Воронежский РЦСЕ Минюста России от 18.05.2015 N 3984/6-3 имеют существенные недостатки, которые привели к неверным выводам о рыночной стоимости земельного участка.</t>
  </si>
  <si>
    <t>Апелляционное определение Белгородского областного суда от 24.11.2017 N 33а-5775/2017</t>
  </si>
  <si>
    <t>Ввиду имеющихся значительных расхождений между заявленной рыночной стоимостью и установленной кадастровой стоимостью (35,65%), определением Белгородского областного суда от 22.03.2017 по делу назначена экспертиза, по результатам которой экспертом-оценщиком Торгово-промышленной палаты А. представлено заключение N 067.04.0329 от 16.06.2017, где рыночная стоимость земельного участка с кадастровым номером &lt;данные изъяты&gt; по состоянию на 01.01.2014 составляет 33 632 900 руб.</t>
  </si>
  <si>
    <t>Апелляционное определение Белгородского областного суда от 24.11.2017 N 33А-5774/2017</t>
  </si>
  <si>
    <t>Проводилась экспертиза и по установлению рыночной стоимости, и по проверке отчета, представленного истцом.
 77 946 800 руб.</t>
  </si>
  <si>
    <t>Апелляционное определение Белгородского областного суда от 24.11.2017 N 33а-5773/2017</t>
  </si>
  <si>
    <t>Назначена судебная экспертиза и для установления рыночной стоимости земельного участка, и по проверке представленного истцом отчета об оценке
 51 590 000 руб.</t>
  </si>
  <si>
    <t>Решение Липецкого областного суда от 28.04.2018 по делу N 3а-8/2018</t>
  </si>
  <si>
    <t>Решение Липецкого областного суда от 20.09.2018 по делу N 3а-27/2018</t>
  </si>
  <si>
    <t>Апелляционное определение Липецкого областного суда от 19.03.2018 по делу N 33а-1034/2018</t>
  </si>
  <si>
    <t>Решение Липецкого областного суда от 23.08.2018 по делу N 3а-26/2018</t>
  </si>
  <si>
    <t>Решение Липецкого областного суда от 30.03.2018 по делу N 3а-6/2018</t>
  </si>
  <si>
    <t>Решение Липецкого областного суда от 01.03.2018 по делу N 3а-7/2018</t>
  </si>
  <si>
    <t>Апелляционное определение Липецкого областного суда от 24.05.2017 N 33А-1807/2017</t>
  </si>
  <si>
    <t>Апелляционное определение Липецкого областного суда от 31.01.2018 по делу N 33а-263/2018</t>
  </si>
  <si>
    <t>Решение Воронежского областного суда от 9 ноября 2017 года по Делу № 3а-755/2017</t>
  </si>
  <si>
    <t>Судебная экспертиза не была назначена судом. Суд принял отчет оценщка в качестве допустимого доказательства</t>
  </si>
  <si>
    <t>Решение Воронежского областного суда от 23 мая 2018 года по Делу № 3а-254/2018 (3а-985/2017)</t>
  </si>
  <si>
    <t>Судебная экспертиза на предмет определения соответствия отчета об оценке рыночной стоимости требованиям федерального законодательства в области оценочной деятельности и правильности определения в нем величины рыночной стоимости земельного участка.
13 611 612</t>
  </si>
  <si>
    <t>Не соответствует в части
Экспертом в ходе проведения экспертизы были выявлены несоответствия п. 5 ФСО № 3, п. 11 ФСО № 7, влияющие на итоговую стоимость объекта исследования, а также несоответствия п. 5 ФСО № 3, п. 10, 11, 22 ФСО № 7, косвенно влияющие на итоговую стоимость объекта оценки.</t>
  </si>
  <si>
    <t>Решение Воронежского областного суда от «23» ноября 2017 года по Делу № 3а-572/2017</t>
  </si>
  <si>
    <t>Экспертиза отчета оценщика на предмет соответствия требованиям федерального законодательства об оценочной деятельности, и определения рыночной стоимости земельных участков по состоянию на дату определения их кадастровой стоимости
участок №1 - 6 149 000 
участок №2 -  67 293 156</t>
  </si>
  <si>
    <t>Не соответствует 
Согласно заключению судебного эксперта оценщиком допущены нарушения требований федеральных стандартов оценки, которые могли повлиять на определение итоговой величины рыночной стоимости, информация, использованная оценщиком, не является достаточной, а именно: - выявлены несоответствия п. 5 ФСО № 3, влияющие на итоговую стоимость объекта оценки; - выявлены несоответствия п. 5 ФСО № 3, п. 11, п. 22 ФСО № 7, косвенно влияющие на итоговую стоимость объекта оценки</t>
  </si>
  <si>
    <t>Решение Воронежского областного суда от «06» декабря 2017 года по Делу № 3а-617/2017</t>
  </si>
  <si>
    <t>Экспертиза отчета оценщика на предмет соответствия требованиям федерального законодательства об оценочной деятельности, и определения рыночной стоимости земельного участка по состоянию на дату определения его кадастровой стоимости. 
8 071 650</t>
  </si>
  <si>
    <t>Не соответствует
Эксперт пришел к квоводу, что оценщиком были допущены нарушения требований федеральных стандартов оценки, которые могли повлиять на определение итоговой величины рыночной стоимости (пункта 5 ФСО №3, пункта 11 ФСО №7), информация, использованная оценщиком, не является достаточной</t>
  </si>
  <si>
    <t>Решение Воронежского областного суда от 29 ноября 2017 года по Делу №3а-616/2017</t>
  </si>
  <si>
    <t>Экспретиза отчета о рыночной стоимости земельных участков по состоянию на дату определения их кадастровой стоимости и оценка рыночной стоимости земельных участков по состоянию на дату определения их кадастровой стоимости. 
Участок №1 - 29 100 000 
участок №2 - 28 600 000</t>
  </si>
  <si>
    <t xml:space="preserve">Не соответствует
Согласно заключению судебного эксперта в отчете выявлены несоответствия в методе расчета рыночной стоимости, в частности при применении корректировки на местоположение, а также применении. Данные несоответствия влияют на итоговую стоимость объекта исследования. 
Выявлены несоответствия разд. п. 5 ФСО № 3, влияющие на итоговую стоимость объекта оценки. </t>
  </si>
  <si>
    <t>Решение Воронежского областного суда от «12» октября 2017 года по делу № 3а-411/2017</t>
  </si>
  <si>
    <t>Судебная экспертиза, на разрешение которой поставлен вопрос о том, допущено ли оценщиком нарушение требований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оценки, и иные нарушения, которые могли повлиять на определение итоговой величины рыночной стоимости, в том числе правильно ли определены факторы, влияющие на стоимость объекта недвижимости, допускались ли ошибки при выполнении математических действий, является ли информация, использованная оценщиком, достоверной, достаточной, проверяемой.
3 961 650</t>
  </si>
  <si>
    <t xml:space="preserve">Решение Воронежского областного суда от 21 сентября 2017 года по 3а-543/2017 </t>
  </si>
  <si>
    <t>Судебная экспертиза на предмет соответствия отчета оценщика требованиям федерального законодательства об оценочной деятельности и определения рыночной стоимости объекта оценки по состоянию на дату определения его кадастровой стоимости
22 546 440 рублей.</t>
  </si>
  <si>
    <t>Не соответствует
Согласно заключению эксперта, в представленном административным истцом отчете оценщика выявлены несоответствия разделу III ФСО-3, пункту 5 ФСО № 3, повлиявшие на определение итоговой величины рыночной стоимости объекта оценки.</t>
  </si>
  <si>
    <t>Судебная экспертиза на предмет соответствия отчета оценщика требованиям федерального законодательства об оценочной деятельности и определения рыночной стоимости объектов оценки по состоянию на дату определения их кадастровой стоимости.
участок №1 - 34 417 350
участок №2 - 8 452 308 рублей</t>
  </si>
  <si>
    <t>Не соответствует
В соответствии с заключением эксперта в отчете оценщика выявлены несоответствия в применении метода расчета рыночной стоимости, а также несоответствия разделу III ФСО-3, пункту 5 ФСО №3, пункту 11 ФСО-3, влияющие на итоговую стоимость объекта оценки.</t>
  </si>
  <si>
    <t>Решение Воронежского областного суда от 16 мая 2019 г. по делу  № 3а-462/2019</t>
  </si>
  <si>
    <t>Экспертиза не была назначена судом</t>
  </si>
  <si>
    <t>Решение Воронежского областного суда от «23» мая 2018 года по делу №3а-392/2018</t>
  </si>
  <si>
    <t>Судебная экспертиза на предмет определения соответствия представленного административным истцом отчета об оценке рыночной стоимости требованиям федерального законодательства в области оценочной деятельности и правильности определения в нем величины рыночной стоимости земельного участка, а также о величине рыночной стоимости земельного участка в случае несоответствия отчетов об оценке требованиям законодательства об оценочной деятельности и федеральным стандартам оценки
5 755 200</t>
  </si>
  <si>
    <t>Судебная экспертиза на предмет соответствия отчета об оценке рыночной стоимости требованиям действующего законодательства и определения рыночной стоимости земельного участка на дату, по состоянию на которую была установлена его кадастровая стоимость
5 670 544</t>
  </si>
  <si>
    <t>Не соответствует частично 
Согласно заключению эксперта в отчете, выполненным оценщиком не выявлены нарушения требований федеральных стандартов оценки, предъявляемых к форме и содержанию отчета, к описанию объекта оценки, к методам расчета рыночной стоимости, к определению факторов, влияющих на стоимость объекта недвижимости, в том числе ошибки при выполнении математических действий; 
выявлены несоответствия п. 5 ФСО № 3, влияющие на итоговую стоимость объекта исследования</t>
  </si>
  <si>
    <t xml:space="preserve">
Апелляционное определение Оренбургского областного суда от 01.11.2017 по делу N 33а-6269/2017</t>
  </si>
  <si>
    <t>Экспертиза в целях проверки отчета и установления рыночной стоимости.
9 742 000
Экспертом указан диапозон: от 8 281 000 рублей до 11 203 000</t>
  </si>
  <si>
    <t>Решение  Оренбургского областного суда от 16.04.2019 по делу  №3а-73/2019</t>
  </si>
  <si>
    <t>Экспертиза в целях установления рыночной стоимости.
59 020 500</t>
  </si>
  <si>
    <t>Решение Оренбургского областного суда от 03.09.2018 №3а-150/2018</t>
  </si>
  <si>
    <t>Экспертиза в целях установления рыночной стоимости.
750 000
2 230 000</t>
  </si>
  <si>
    <t>Решение  Оренбургского областного суда от 30.10.2017 по делу №3а-58/2017</t>
  </si>
  <si>
    <t>Экспертиза в целях проверки отчета и установления рыночной стоимости. 
2 390 000</t>
  </si>
  <si>
    <t>Не соответствует.
(без указания на конкретные нарушения)</t>
  </si>
  <si>
    <t>Решение Оренбургского областного суда от 19.03.2018 по делу №3а-90/2018</t>
  </si>
  <si>
    <t>Экспертиза не была назначена судом.</t>
  </si>
  <si>
    <t>Решение Оренбургского областного суда от 22.10.2018 по делу №3а-219/2018</t>
  </si>
  <si>
    <t>Экспертиза в целях установления рыночной стоимости.
815 000</t>
  </si>
  <si>
    <t>Решение Оренбургского областного суда от 15.05.2019 по делу № 3а-65/2019</t>
  </si>
  <si>
    <t>Экспертиза в целях проверки отчета и установления рыночной стоимости.
639 180</t>
  </si>
  <si>
    <t xml:space="preserve">Не соответствует.
Согласно заключению эксперта отчет  не соответствует требованиям законодательства Российской Федерации об оценочной деятельности. Поскольку на первый вопрос, поставленный судом перед экспертом, был дан отрицательный ответ экспертом  определена рыночная стоимость указанного земельного участка.
</t>
  </si>
  <si>
    <t>Решение Оренбургского областного суда от 11.05.2018 по делу № 3а-40/2018</t>
  </si>
  <si>
    <t>Экспертиза в целях проверки отчета и установления рыночной стоимости.
1 011 000</t>
  </si>
  <si>
    <t>Не соответствует.
Согласно экспертному заключению отчет No не соответствует требованиям законодательства Российской Федерации об оценочной деятельности.
Поскольку на вопрос о соответствии отчета требованиям законодательства дан отрицательный ответ, экспертом определена рыночная стоимость здания с кадастровым номером No.</t>
  </si>
  <si>
    <t>Решение Оренбургского областного суда от 17.01.2018 по делу № 3а-1/2018</t>
  </si>
  <si>
    <t>Экспертиза в целях установления рыночной стоимости.
22 020 000</t>
  </si>
  <si>
    <t>Решение  Оренбургского областного суда от 15.03.2019 по делу №3а-143/2019</t>
  </si>
  <si>
    <t xml:space="preserve">Экспертиза в целях проверки отчета
</t>
  </si>
  <si>
    <t>Решение Мурманского областного суда от 27.05.2019 по делу  №3а-17/2019</t>
  </si>
  <si>
    <t>Экспертиза в целях проверки отчета и установления рыночной стоимости.
4 515 000
7 310 000
13 170 000
6 344 000</t>
  </si>
  <si>
    <t>Решение Мурманского областного суда от 20.05.2019 по делу №3а-62/2019</t>
  </si>
  <si>
    <t>Был допрошен свидетель - специалист в области оценки объектов недвижимости, приложено его заключение.</t>
  </si>
  <si>
    <t>Соответствует.</t>
  </si>
  <si>
    <t>Решение Мурманского областного суда от 05.09.2018 по делу №3а-70/2018</t>
  </si>
  <si>
    <t>Экспертиза в целях установления рыночной стоимости.
16 800 000</t>
  </si>
  <si>
    <t>Решение Мурманского областного суда от 25.01.2019 по делу № 3а-1/2019</t>
  </si>
  <si>
    <t>Экспертиза в целях установления рыночной стоимости.
7 907 000</t>
  </si>
  <si>
    <t>Решение Мурманского областного суда от 20.06.2018 по делу № 3а-54/2018</t>
  </si>
  <si>
    <t>Экспертиза в целях установления рыночной стоимости.
2 200 000</t>
  </si>
  <si>
    <t>Решение Мурманского областного суда от 02.04.2018 по делу № 3А-18/2018</t>
  </si>
  <si>
    <t>Экспертиза в целях установления рыночной стоимости.
2 047 000</t>
  </si>
  <si>
    <t>Экспертиза в целях установления рыночной стоимости.
1 161 805</t>
  </si>
  <si>
    <t>Решение Мурманского областного суда от 10.09.2018 по делу № 3а-72/2018</t>
  </si>
  <si>
    <t>Экспертиза в целях установления рыночной стоимости.
8 700 000</t>
  </si>
  <si>
    <t>Решение Мурманского областного суда от 07.09.2018 по делу № 3а-71/2018</t>
  </si>
  <si>
    <t>Экспертиза в целях установления рыночной стоимости.
17 952 000</t>
  </si>
  <si>
    <t>Решение Мурманского областного суда от 07.09.2018 по делу № 3а-73/2018</t>
  </si>
  <si>
    <t>Экспертиза в целях установления рыночной стоимости.
19 207 000</t>
  </si>
  <si>
    <t xml:space="preserve">Решение Мурманского областного суда от 22.06.2018 по делу № 3а-52/2018 </t>
  </si>
  <si>
    <t>Экспертиза в целях установления рыночной стоимости.
2450240
2021000
1990000
4561000</t>
  </si>
  <si>
    <t xml:space="preserve">Решение Мурманского областного суда от 25.04.2018 по делу № 3а-29/2018 </t>
  </si>
  <si>
    <t>Экспертиза в целях установления рыночной стоимости.
722 000
936 000</t>
  </si>
  <si>
    <t xml:space="preserve">Решение Мурманского областного суда от 23.04.2018 по делу № 3а-28/2018 </t>
  </si>
  <si>
    <t>Экспертиза в целях установления рыночной стоимости.
6 635 000</t>
  </si>
  <si>
    <t>Да, экспертиза в целях установления рыночной стоимости.  5 426 000</t>
  </si>
  <si>
    <t>Решение Омского областного суда по делу № 3А-34 2019 от 29.04.2019 года</t>
  </si>
  <si>
    <t xml:space="preserve">
Да, экспертиза в целях установления рыночной стоимости.  4 337 000</t>
  </si>
  <si>
    <t>Решение Омского областного суда по делу № 3А-37 2019 от 04.04.2019 года</t>
  </si>
  <si>
    <t>Поскольку суд в качестве достаточно и допустимого доказательства принял досудебный отчет, данный вопрос не является актуальным</t>
  </si>
  <si>
    <t>Да, назначена экспертиза для определения рыночной стоимости земельных участков. Земельный участок № 1 - 42 560, земельный участок № 2 - 6 526 268</t>
  </si>
  <si>
    <t>Да, назначена экспертиза для определения рыночной стоимости жилого дома. 687 665</t>
  </si>
  <si>
    <t>Да, назначена экспертиза для определения рыночной стоимости здания. 69 335 000</t>
  </si>
  <si>
    <t>Да, назначена экспертиза для определения рыночной стоимости земельного участка. 3 565 000</t>
  </si>
  <si>
    <t>Да, Определением Омского областного суда от 4 апреля 2017 года по настоящему делу назначена экспертиза по определению рыночной стоимости земельного участка. 333 547 000</t>
  </si>
  <si>
    <t>Томский областной суд (Томская область) Решение № 3А-17/2019 3А-17/2019~М-6/2019 М-6/2019 от 14 марта 2019 г. по делу № 3А-17/2019</t>
  </si>
  <si>
    <t xml:space="preserve">Нет
Экспертиза в целях проверки отчета и/или установления рыночной стоимости судом не назначалась.
«Ходатайства о назначении судебной экспертизы по определению рыночной стоимости спорного объекта лицами, участвующими в деле, заявлены не были».
</t>
  </si>
  <si>
    <t>Нет, т.к. экспертиза не назначалась</t>
  </si>
  <si>
    <t>Томский областной суд (Томская область)  - Решение № 3А-33/2019 3А-33/2019~М-27/2019 М-27/2019 от 6 мая 2019 г. по делу № 3А-33/2019</t>
  </si>
  <si>
    <t xml:space="preserve">Нет
Экспертиза в целях проверки отчета и/или установления рыночной стоимости судом не назначалась.
«… возражения относительно формы отчета или его содержания, в том числе относительно достоверности рыночной стоимости , установленной в отчете, о назначении судебной экспертизы не заявили».
</t>
  </si>
  <si>
    <t>Томский областной суд (Томская область)  - Решение № 3А-09/2018 3А-9/2018 3А-9/2018 ~ М-87/2017 М-87/2017 от 3 мая 2018 г. по делу № 3А-09/2018</t>
  </si>
  <si>
    <t xml:space="preserve">Экспертиза в целях проверки отчета и установления рыночной стоимости.
Два земельных участка:
958000 рублей  и 1050000 рублей
</t>
  </si>
  <si>
    <t xml:space="preserve">Не соответствует.
«…отчет не соответствует требованиям ст. 11 фактов несоблюдения общих требований – невыполнение требований ст.11 Закона об оценочной деятельности, так как допускает неоднозначное толкование и может вводить в заблуждение. Отчет не соответствует требованиям п.5 ФСО № 3, так как информация, приведенная в отчете, существенным образом влияющая на стоимость объекта, не подтверждена должным образом, а содержание отчета может вводить в заблуждение пользователей отчета. Установленные несоответствия, в том числе ошибки влияют на итоговый результат определения рыночной стоимости объекта оценки, то есть могут влиять на достоверность рыночной стоимости…»
</t>
  </si>
  <si>
    <t>Томский областной суд (Томская область)  - Решение № 3А-18/2018 3А-18/2018~М-4/2018 М-4/2018 от 3 мая 2018 г. по делу № 3А-18/2018</t>
  </si>
  <si>
    <t xml:space="preserve">Экспертиза в целях проверки отчета и установления рыночной стоимости.
3044 000 рублей
</t>
  </si>
  <si>
    <t>Томский областной суд (Томская область)  -Решение № 3А-28/2018 3А-28/2018~М-23/2018 М-23/2018 от 12 сентября 2018 г. по делу № 3А-28/2018</t>
  </si>
  <si>
    <t xml:space="preserve">Экспертиза в целях установления рыночной стоимости.
Два земельных участка:
7870000 рублей;
и
22164000 рублей
</t>
  </si>
  <si>
    <t>Томский областной суд (Томская область) - Решение № 3А-7/2018 3А-7/2018 ~ М-91/2017 М-91/2017 от 3 мая 2018 г. по делу № 3А-7/2018</t>
  </si>
  <si>
    <t xml:space="preserve">Экспертиза в целях установления рыночной стоимости.
23380000,00 рублей
</t>
  </si>
  <si>
    <t>Томский областной суд (Томская область) - Решение № 3А-12/2018 3А-12/2018 ~ М-99/2017 М-99/2017 от 26 марта 2018 г. по делу № 3А-12/2018</t>
  </si>
  <si>
    <t xml:space="preserve">Экспертиза в целях установления рыночной стоимости.
592000 рублей
</t>
  </si>
  <si>
    <t xml:space="preserve">Томский областной суд (Томская область) -
Решение № 3А-36/2019 3А-36/2019~М-30/2019 М-30/2019 от 15 мая 2019 г. по делу № 3А-36/2019
</t>
  </si>
  <si>
    <t xml:space="preserve">Нет
Экспертиза в целях проверки отчета и/или установления рыночной стоимости судом не назначалась.
« Ходатайства о назначении судебной экспертизы по определению рыночной стоимости земельного участка лицами, участвующими в деле, заявлены не были.»
</t>
  </si>
  <si>
    <t>Томский областной суд (Томская область) -Решение № 3А-37/2019 3А-37/2019~М-31/2019 М-31/2019 от 21 мая 2019 г. по делу № 3А-37/2019</t>
  </si>
  <si>
    <t xml:space="preserve">Нет
Экспертиза в целях проверки отчета и/или установления рыночной стоимости судом не назначалась.
«… представители административных ответчиков не привели какие– либо возражения относительно формы отчета или его содержания, в том числе относительно достоверности рыночной стоимости , установленной в отчете; о назначении судебной экспертизы не заявили.»
</t>
  </si>
  <si>
    <t>Томский областной суд (Томская область) -  Решение № 3А-39/2019 3А-39/2019~М-34/2019 М-34/2019 от 28 мая 2019 г. по делу № 3А-39/2019</t>
  </si>
  <si>
    <t xml:space="preserve">Нет
Экспертиза в целях проверки отчета и/или установления рыночной стоимости судом не назначалась.
«Данный отчет отвечает требованиям статьи 11 Федерального закона от 29 июля 1998г. №135-ФЗ, представители административных ответчиков не привели какие– либо возражения относительно формы отчета или его содержания, в том числе относительно достоверности рыночной стоимости , установленной в отчете; о назначении судебной экспертизы не заявили»
</t>
  </si>
  <si>
    <t>Тюменский областной суд (Тюменская область) Решение № 3А-15/2019 3А-15/2019~М-133/2018 М-133/2018 от 29 мая 2019 г. по делу № 3А-15/2019</t>
  </si>
  <si>
    <t>Да, назначена экспертиза в целях установления рыночной стоимости
 87 763 936 руб</t>
  </si>
  <si>
    <t>Тюменский областной суд (Тюменская область) -Решение № 3А-10/2019 3А-10/2019(3А-91/2018;)~М-124/2018 3А-91/2018 М-124/2018 от 29 мая 2019 г. по делу № 3А-10/2019</t>
  </si>
  <si>
    <t>Экспертиза в целях установления рыночной стоимости
8 233 000 руб</t>
  </si>
  <si>
    <t xml:space="preserve">Тюменский областной суд (Тюменская область)
Решение № 3А-14/2019 3А-14/2019~М-135/2018 М-135/2018 от 29 мая 2019 г. по делу № 3А-14/2019
</t>
  </si>
  <si>
    <t>Да, назначена экспертиза в целях установления рыночной стоимости
17 402 088 руб</t>
  </si>
  <si>
    <t xml:space="preserve">Тюменский областной суд (Тюменская область) 
Решение № 3А-18/2019 3А-18/2019~М-131/2018 М-131/2018 от 16 мая 2019 г. по делу № 3А-18/2019
</t>
  </si>
  <si>
    <t>Да, судебная экспертиза в целях  подтверждения рыночной стоимости
2 726 000 рублей</t>
  </si>
  <si>
    <t>Тюменский областной суд (Тюменская область) Решение № 3А-57/2018 3А-57/2018~М-55/2018 М-55/2018 от 15 ноября 2018 г. по делу № 3А-57/2018</t>
  </si>
  <si>
    <t>Тюменский областной суд (Тюменская область) Решение № 3А-112/2017 3А-16/2018 3А-16/2018(3А-112/2017;)~М-150/2017 М-150/2017 от 10 августа 2018 г. по делу № 3А-112/2017</t>
  </si>
  <si>
    <t xml:space="preserve">В связи с возражениями административного ответчика Департамента имущественных отношений Тюменской области относительно размера рыночной стоимости земельного участка, определенной в отчете оценщика судом по делу была назначена судебная экспертиза
11 443 000 рублей
В связи с наличием у суда сомнений в обоснованности заключения эксперта ООО «АПРИОРИ» ФИО5 от 16 февраля 2018 года, № 04-18 ввиду того, что при проведении экспертизы для определения рыночной цены земельного участка экспертом были взяты объекты-аналоги с описанием их местоположения, однако в первоисточнике данная информация отсутствует, судом по делу была назначена повторная судебная экспертиза.
Рыночная стоимость- 
10 165 000 рублей
</t>
  </si>
  <si>
    <t>Тюменский областной суд (Тюменская область) Решение № 3А-67/2018 3А-67/2018~М-74/2018 М-74/2018 от 4 июля 2018 г. по делу № 3А-67/2018</t>
  </si>
  <si>
    <t>Тюменский областной суд (Тюменская область)Решение № 3А-68/2018 3А-68/2018~М-75/2018 М-75/2018 от 4 июля 2018 г. по делу № 3А-68/2018</t>
  </si>
  <si>
    <t xml:space="preserve">Нет 
Экспертиза в целях проверки отчета и/или установления рыночной стоимости судом не назначалась. «Ходатайства о назначении судебной экспертизы по определению рыночной стоимости спорного объекта лицами, участвующими в деле, заявлены не были».
</t>
  </si>
  <si>
    <t xml:space="preserve">Тюменский областной суд (Тюменская область)
Решение № 3А-52/2018 3А-52/2018~М-43/2018 М-43/2018 от 21 мая 2018 г. по делу № 3А-52/2018
</t>
  </si>
  <si>
    <t xml:space="preserve">Нет 
Экспертиза в целях проверки отчета и/или установления рыночной стоимости судом не назначалась. 
</t>
  </si>
  <si>
    <t xml:space="preserve">Ответчик отмечал о несоответствии отчета об оценке, на основании которого определена рыночная стоимость земельных участков, требованиям оценочного законодательства, отмечал на недопустимость данного доказательства.
 По данному делу назначена судебная экспертиза в целях установления рыночной стоимости
Экспертиза :
1.        Участок 1
5 901 811,27 рублей
2.        Участок 2
        3 099 163 рубля
3.        5 767 808 рублей 
4.                4 359 357,21 рублей
Ответчик выразил несогласие с рыночной стоимостью земельных участков, определенной по результатам проведенной судебной экспертизы, в связи с несоответствием экспертного заключения требованиям оценочного законодательства. По ходатайству Департамента определением Тюменского областного суда от 11.12.2017г. назначена повторная судебная экспертиза: земельных участков
 № 1 – 6 789 000 руб., 
№ 2 – 3 565 000 руб., 
№ 3 – 6 144 000 руб., 
№ 4 – 5 015 000 руб.
Сравнивая судебное заключение эксперта Константиновой Е.Н. от 27 ноября 2017 года и повторное заключение судебной экспертизы ООО «Априори» &lt;.......&gt; № 02-18 от 21 февраля 2018 года, учитывая отсутствие каких-либо объективных доказательств несоответствия закону заключения судебного заключения эксперта Константиновой Е.Н., суд принимает это заключение во внимание, признает указанный документ надлежащим доказательством, подтверждающим рыночную стоимость земельных участков, определенную по состоянию на дату их кадастровой оценки.
</t>
  </si>
  <si>
    <t xml:space="preserve">Решение Кемеровского областного суда по делу № 3а-475/2017 от 12.10.2017 </t>
  </si>
  <si>
    <t>Да, с возникшими сомнениями в достоверности выводов оценщика была назначена судебная экспертиза по определению рыночной стоимости спорного земельного участка, 2 000 000 руб</t>
  </si>
  <si>
    <t xml:space="preserve">Решение Кемеровского областного суда по делу № 3а-477/2017 от 16.10.2017 </t>
  </si>
  <si>
    <t>Да, была назначена судебная экспертиза по определению рыночной стоимости спорного земельного участка,769 000 руб</t>
  </si>
  <si>
    <t>Решение Кемеровского областного суда по делу № 3а-478/2017 от 19.10.2017</t>
  </si>
  <si>
    <t>Да, была назначена судебная экспертиза по определению рыночной стоимости спорного земельного участка,1.60 974 000 руб 2.2 074 000 руб</t>
  </si>
  <si>
    <t>Решение Кемеровского областного суда по делу  № 3а-108/2019 от 20.05.2019</t>
  </si>
  <si>
    <t>Да, была назначена судебная оценочная экспертиза, поскольку имелись сомнения в обоснованности отчета об оценке и достоверности выводов о рыночной стоимости здания, 119 931 000 руб.</t>
  </si>
  <si>
    <t xml:space="preserve">Решение Кемеровского областного суда по делу № 3а-120/2019 от 13.05.2019 </t>
  </si>
  <si>
    <t>Да, была назначена судебная оценочная экспертиза, поскольку имелись сомнения в обоснованности отчётов об оценке и достоверности выводов о рыночной стоимости земельных участков,1.770 000 руб 2.2 660 000 руб.</t>
  </si>
  <si>
    <t>Решение Кемеровского областного суда по делу № 3а-172/2019  от 24.05.2019</t>
  </si>
  <si>
    <t>Да,была назначена судебная экспертиза по определению рыночной стоимости спорного земельного участка ,1 405 000 руб.</t>
  </si>
  <si>
    <t>Решение Кемеровского областного суда по делу №а-219/2019 от 24.05.2019</t>
  </si>
  <si>
    <t>Нет, суд не находит оснований для назначения по собственной инициативе судебной экспертизы для определения рыночной стоимости объекта капитального строительства.</t>
  </si>
  <si>
    <t>Нет, т.к. экспертиза не назначалась.</t>
  </si>
  <si>
    <t>Решение Кемеровского областного суда по делу № 3а-198/2019 от 24.05.2019</t>
  </si>
  <si>
    <t>Решение Кемеровского областного суда по делу № 3а-199/2019 от 24.05.2019</t>
  </si>
  <si>
    <t>Решение Кемеровского областного суда по делу № 3а-192/2019  от 24.05.2019</t>
  </si>
  <si>
    <t>Нет, суд не находит оснований для назначения по собственной инициативе судебной экспертизы для определения рыночной стоимости земельного участка.</t>
  </si>
  <si>
    <t>Решение Кемеровского областного суда по делу № 3а-197/2019  от 17.05.2019</t>
  </si>
  <si>
    <t xml:space="preserve">Нет, оснований сомневаться в достоверности установленной в отчете рыночной стоимости нежилого здания и оснований для назначения по делу судебной экспертизы, судом не установлено. </t>
  </si>
  <si>
    <t>Решение Кемеровского областного суда по делу № 3А-126/2019  от 13.05.2019</t>
  </si>
  <si>
    <t>Да,была назначена судебная оценочная экспертиза, поскольку имелись сомнения в обоснованности отчета об оценке и достоверности выводов о рыночной стоимости земельного участка, 2 181 000 руб.</t>
  </si>
  <si>
    <t xml:space="preserve">Выводы отчета об оценке рыночной стоимости объекта недвижимости, на которые истец ссылался при обращении в суд, не нашли своего объективного подтверждения в заключении судебной оценочной экспертизы. Имеются основания полагать о некорректном подборе объектов-аналогов объекта оценки. </t>
  </si>
  <si>
    <t>Решение Кемеровского областного суда по делу № 3А-5/2019 (№3А-515/2018) от 28.01.2019</t>
  </si>
  <si>
    <t>Да, судебная экспертиза была назначена. Согласно заключению судебной экспертизы № 93/18 от 09 января 2019 года, составленному экспертом ООО «Оценочное бюро «Актив», по состоянию на 01 августа 2014 года рыночная стоимость спорного земельного участка составляет 13 168 000 руб.</t>
  </si>
  <si>
    <t>Не проводилась проверка соответствия</t>
  </si>
  <si>
    <t>Решение Кемеровского областного суда по делу № 3А-493/2018 от 22.11.2018</t>
  </si>
  <si>
    <t>Нет, экспертиза в целях проверки отчета и/или установления рыночной стоимости судом не назначалась.</t>
  </si>
  <si>
    <t>Решение Кемеровского областного суда №3А-454/2018 от 20.11.2018</t>
  </si>
  <si>
    <t>Да, судебная экспертиза была назначена. Согласно заключению судебной экспертизы рыночная стоимость спорного земельного участка составляет 390 000 руб.</t>
  </si>
  <si>
    <t>Решение Кемеровского областного суда № 3А-431/2018 от 16.10.2018</t>
  </si>
  <si>
    <t>Да, судебная экспертиза была назначена. Согласно заключению судебной экспертизы рыночная стоимость спорных земельных участков составляет 720 000 руб. и 20 500 000 руб.</t>
  </si>
  <si>
    <t>Решение Кемеровского областного суда № 3А-370/2018 от 24.09.2018</t>
  </si>
  <si>
    <t>Решение Кемеровского областного суда № 3А-470/2018 от 11.10.2018</t>
  </si>
  <si>
    <t>Судебная экспертиза не проводилась. Доводов, свидетельствующих о недостоверности выводов оценщика относительно величины установленной в отчете рыночной стоимости земельных участков, административными ответчиками и заинтересованным лицом не приведено. Оснований сомневаться в достоверности, установленной в отчете рыночной стоимости земельных участков и оснований для назначения по делу судебной экспертизы, судом не установлено.</t>
  </si>
  <si>
    <t>Решение Кемеровского областного суда № 3А-37/2019 от 08.02.2019</t>
  </si>
  <si>
    <t>Решение Кемеровского областного суда № 3А-73/2019 от 11.02.2019</t>
  </si>
  <si>
    <t>Судебная экспертиза не проводилась. Доводов и обстоятельств, ставящего под сомнение выводы оценщика и обоснованность отчета об оценке рыночной стоимости земельного участка, административными ответчиками и заинтересованными лицами не приведено и судом не установлено.</t>
  </si>
  <si>
    <t>Решение Кемеровского областного суда № 3А-49/2019 от 14.02.2019</t>
  </si>
  <si>
    <t>Решение Кемеровского областного суда № 3А-100/2019 от 14.02.2019</t>
  </si>
  <si>
    <t>Решение Костромского областного суда от 12 июля 2018 года по делу № 3а-9/2018</t>
  </si>
  <si>
    <t>Экспертиза в целях проверки отчета и установления рыночной стоимости. 
11 970 000</t>
  </si>
  <si>
    <t>Не соответствует. 
Оценщиком при составлении отчета были допущены следующие нарушения и ошибки:
- оценщик определил стоимость объекта оценки с учетом НДС. В связи с тем, что кадастровая стоимость объектов недвижимости (за исключением земельных участков) на территории Костромской области по состоянию на 01.03.2016 г. определена без учета НДС, то и рыночную стоимость для целей оспаривания кадастровой стоимости следовало определять без учета НДС (нарушен п. 5 ФСО № 3);
- оценщик относит расположение объекта оценки к спальным районам среднеэтажной застройки (стр. 13 отчета). Фактически объект расположен в центральной части города и относится к центрам административных районов города. В связи с тем, что расположение объекта оценки оценщиком ошибочно отнесено к спальным районам среднеэтажной застройки, выводы по результатам анализа рынка также ошибочны (нарушен пункт 5 ФСО № 3);
- среднее значение ставок арендной платы для торгово-офисной недвижимости и средняя стоимость предложений на продажу объектов торгово-офисной недвижимости оценщиком определены неверно, поскольку рассчитаны в основном по предложениям офисных объектов, ставки арендной платы не приведены к одному виду, выведено среднее значение по ставкам, включающим коммунальные платежи, ставкам, не включающим коммунальные платежи, и ставкам, по которым неизвестно: включают они коммунальные платежи или нет. Соответственно, не являются достоверными расчеты по определению коэффициента капитализации (нарушен пункт 5 ФСО № 3);
- оценщик относит объект оценки к магазинам (торговым помещениям), однако в качестве аналогов принимает только офисные помещения. При этом ставки аренды у офисных помещений выше, чем определенная на стр. 186 отчета средняя ставка аренды в размере 486,54 руб., что является противоречием (нарушен пункт 5 ФСО № 3, поскольку вводится в заблуждение пользователь отчета);
- в связи с тем, что оценщиком расположение объекта оценки отнесено к спальным районам среднеэтажной застройки, а не к центрам административных районов города, на стр. 96, 98, 100 отчета оценщик вводит понижающие поправки на местоположение, при этом объекты-аналоги № 1 и № 3, расположенные в непосредственной близости от объекта оценки на ул. Сенной, 18, оценщик отнес к центрам административных районов города. Тем самым, введение указанной корректировки ведет к снижению стоимости объекта, определенной доходным подходом (нарушен пункт 5 ФСО № 3);
- в описании объектов-аналогов для расчета рыночной ставки арендной платы для объектов-аналогов № 1 и № 3 указано, что в ставку арендной платы входят коммунальные платежи, однако по объектам-аналогам № 2 и № 4 данной информации не содержится, комментариев оценщика по этому факту в отчете не имеется, в расчетах ставки арендной платы от коммунальных платежей не очищены, в связи с чем стоимость объекта, определенную доходным подходом, нельзя признать достоверной;
- утверждение оценщика о том, что на дату оценки заключенные договора аренды по объекту оценки отсутствовали, не подтверждены, что нарушает п.п. 5, 11 ФСО № 3;
- расчеты по определению рыночной стоимости земельного участка оценщиком выполнены неверно, поскольку применен Справочник оценщика недвижимости 2016. Том III. Земельные участки. Н.Новгород, который рекомендовано применять только с 01.05.2016 г. В данном случае следовало применять справочник 2014 г. (нарушен пункт 5 ФСО № 3);
- в связи с тем, что оценщиком расположение объекта оценки отнесено к спальным районам среднеэтажной застройки, а не к центрам административных районов города, на стр. 133 отчета оценщик вводит понижающие поправки на местоположение, при этом объект-аналог № 3, расположенный в непосредственной близости от объекта оценки на ул. Сенной, 22/22, и объект-аналог № 1, расположенный на ул. Сенной д. 4, оценщик отнес к центрам административных районов города. Тем самым, введение указанной корректировки ведет к снижению стоимости объекта, определенной сравнительным подходом (нарушен пункт 5 ФСО № 3). Соответственно, нельзя признать достоверной стоимость объекта, определенную сравнительным подходом;
- при определении стоимости объекта сравнительным подходом оценщик не вводит корректировки по таким ценообразующим факторам как: состояние внутренней отделки, наличие отдельного входа, материал стен здания, тип парковки, тип объекта, расстояние до остановки общественного транспорта;
- оценщик методологически неверно определил стоимость объекта оценки сравнительным подходом, умножив рыночную стоимость 1 кв.м на общую площадь объекта, тогда как рыночную стоимость 1 кв.м следовало умножить на общую площадь помещений. Данная необходимость обусловлена тем, что общая площадь здания включает в себя площади, занимаемые перегородками и внутренними стенами, тогда как площадь помещений указанных элементов не учитывает. Кроме того, практически во всех объявлениях на продажу указывается площадь объектов без учета стен и перегородок, а в доходном подходе стоимость объекта оценки определяется исходя из площади объекта без учета стен и перегородок.</t>
  </si>
  <si>
    <t>Решение Костромского областного суда от 15 июня 2018 года по делу № 3а-19/2018</t>
  </si>
  <si>
    <t>Экспертиза в целях проверки отчета и установления рыночной стоимости. 
84 583 000</t>
  </si>
  <si>
    <t>Не соответствует. 
Оценщиком при составлении отчета были допущены следующие нарушения и ошибки:
- ошибочен вывод оценщика о том, что при оценке необходимо определять рыночную стоимость земельного участка на праве собственности. В данном случае объектом оценки является объект капитального строительства, то есть оценка производится для целей оспаривания кадастровой стоимости ОКСа, а не для оспаривания кадастровой стоимости земельного участка. Поэтому для оценки земельного участка под ОКСом не могут быть применены нормы ФСО № 4. Рыночную стоимость земельного участка следует определять на том праве, на котором он фактически находился на дату оценки, то есть на праве аренды;
- не подтверждена документально информация в отчете о площади этажей объекта оценки, о годе постройки здания – 2013 год. Не подтверждены и не обоснованы данные о внутренней отделке помещений «эконом-класс» (стр. 22 отчета), тем самым, нарушен пункт 5 ФСО № 3;
- на страницах 20-22 отчета, рис.7-10 планы помещений не читаемы, поэтому не представляется возможным идентифицировать помещения по номерам и площадям. К отчету не приложены экспликации помещений здания, что препятствует проверке правильности таблицы № 6 отчета, а также не приложены копии поэтажных планов с экспликацией. В тоже время в разделе «Информация, полученная от Заказчика» оценщик указывает, что имеются копии поэтажных планов с экспликацией, заверенные в установленном порядке. Тем самым, нарушены пункты 5, 10, 12 ФСО № 3;
- оценщик не отразил в отчете, каким образом при анализе рынка он определил состояние внутренней отделки у объектов, предлагавшихся к продаже и сдававшихся в аренду. Про состояние отделки говорится только в некоторых объявлениях из представленных. Таким образом, информация, представленная в таблице 14 и рисунках 21 и 22, в таблице 21 и рисунках 29-30 не может считаться достоверной, соответственно, не могут считаться достоверными выводы, сделанные на основе этой информации. Тем самым, оценщик нарушил пункт 5 ФСО № 3;
- ошибочны выводы оценщика по анализу рынка продажи и рынка аренды по сопоставимым с объектом оценки офисно-торговым объектам (стр. 94 отчета). Так, оценщик указывает качество отделки объекта оценки и сопоставимых объектов «эконом-класс», то есть удовлетворительное состояние (как указывает оценщик, «советский ремонт»). Однако это не соответствует действительности, так как объект оценки является новым, построен в 2013 году, соответственно качество отделки здания является хорошим, то есть соответствует стандартному ремонту. Принимая во внимание в анализе рынка объекты по качеству отделки, не соответствующие объекту оценки, оценщик делает ошибочные выводы о стоимости 1 кв.м (нарушен пункт 5 ФСО № 3);
- оценщик не применяет затратный подход без должного обоснования (стр. 96 отчета). То обстоятельство, что здание построено на существующем фундаменте, не затрудняет определение физического износа конструкций объекта путем использования сборника по определению физического износа зданий (ВСН 53-86(р) «Ведомственные строительные нормы. Правила оценки физического износа» (нарушены пункт 5 ФСО № 3, пункт 24 ФСО № 7);
- на стр. 99 отчета оценщик приводит выдержку из ФСО № 7, описывающую, каким образом должен определяться коэффициент капитализации в методе прямой капитализации. Однако в действительности определяет его методом экстракции и по сборнику Лейфера, что необоснованно при развитом рынке (нарушен пункт 23в ФСО №7);
- на стр. 118 отчета в объявлении по объекту-аналогу № 2, расположенному &lt;адрес&gt;, указано, что он сдается за 8 000 руб. в месяц с учетом оплаты коммунальных услуг. Однако в сравнительном подходе оценщик не очистил данную сумму от оплаты коммунальных услуг. Кроме того, указанный объект фактически расположен в цоколе 5-ти этажного панельного жилого дома, однако оценщиком указан этаж расположения 1-й, что не соответствует действительности. В связи с этим оценщик неверно определил корректировку на этаж расположения для объекта-аналога № 2. Также оценщиком неверно применена корректировка на состояние отделки для данного объекта- аналога. В отчете указано, что внутренняя отделка объекта имеет дефекты эксплуатации и для приведения её в состояние, аналогичное состоянию объекта оценки, требуется проведение косметического ремонта, что не соответствует сведениям из объявления. Оценщиком необоснованно не сделана повышающая поправка на красную линию для объекта-аналога № 1, расположенного &lt;адрес&gt;, поскольку, по мнению эксперта, указанный объект расположен не на красной линии крупных автодорог, а внутриквартально. В результате данных нарушений не верно определена ставка аренды, указанная в таблице 43 отчета. Следовательно, неверно определены результаты рыночной стоимости по доходному подходу;
- на стр. 122 отчета оценщик указывает, что объект-аналог № 1 расположен на 2-м этаже. Однако из объявления следует, что сдаются помещения разной площади в 4-х этажном здании. На каком именно этаже площади сдаются за 380 рублей за кв.м в объявлении не указано. В таких случаях, обычно, в объявлениях указывается минимальная стоимость аренды на крайних этажах, а на 1 и средних этажах она бывает, как правило, выше. Площадь этого объекта, предлагаемую к аренде, оценщик указывает менее 100 кв.м, хотя в объявлении сказано, что площадь объекта 1086 кв.м;
- при определении ПВД на стр. 141 отчета имеет место опечатка или ошибка в расчетах, кроме того, алгоритм расчета не соответствует действительности;
- расчеты по определению рыночной стоимости земельного участка оценщиком выполнены неверно. Оценщиком применен «Справочник оценщика недвижимости 2016. Том III. Земельные участки. Н.Новгород», выпущенный в 2016 году, который рекомендовано применять только с 01.05.2016 г. В данном случае следовало применять справочник 2014 г. (нарушен пункт 5 ФСО № 3);
- оценщик определил рыночную стоимость земельного участка на праве собственности (стр. 171 отчета), тогда как земельный участок на дату оценки находился у Веселова С.Ю. на праве аренды. Таким образом, оценщик завысил стоимость земельного участка и соответственно занизил рыночную стоимость ОКСа;
- оценщик указывает, что земельный участок под объектом оценки расположен не на красной линии, тогда как фактически объект расположен на красной линии относительно ул. Скворцова и ул. Свердлова. При этом при внесении поправок на красную линию при определении ставок аренды в доходном подходе оценщик рассматривает объект оценки, как расположенный на красной линии, а при определении стоимости в сравнительном подходе как расположенный не на красной линии, что свидетельствует о наличии ошибки при определении поправок на красную линию;
- на стр. 172 отчета состояние объекта оценки оценщик принимает как хорошее, а состояние зданий всех объектов-аналогов принимает как удовлетворительное без должного обоснования. Объект-аналог № 1 построен в 2009 году, объект-аналог № 2 – в 2000 году, по фото видно, что оба здания находятся в хорошем техническом состоянии и по мнению эксперта их техническое состояние не отличается от технического состояния объекта оценки. В связи с этим поправка на состояние здания не требуется;
- на стр. 187 отчета оценщик неправильно определил корректировку на общую площадь объекта, приняв для объекта-аналога № 2 корректировку – 0,94, тогда как следовало применить корректировку – 0,98;
- оценщик методологически неверно определил стоимость объекта оценки сравнительным подходом, умножив рыночную стоимость 1 кв.м, на общую площадь объекта, тогда как рыночную стоимость 1 кв.м следовало умножить на общую площадь помещений. Это обусловлено тем, что общая площадь здания включает в себя площадь, занимаемую перегородками и внутренними стенами, тогда как площадь помещений указанных элементов не учитывает.</t>
  </si>
  <si>
    <t>Решение Костромского областного суда от 22 мая 2018 года по делу № 3а-57/2018</t>
  </si>
  <si>
    <t>Экспертиза в целях проверки отчета и установления рыночной стоимости.
42 702 000</t>
  </si>
  <si>
    <t>Не соответствует. 
Допущены нарушения в части требований к содержанию отчета; обоснованию выбора методов расчета; обоснования технического состояния объекта, искаженные значения которого использованы в расчетах; неверно указана цена предложения аналога; неверно определены факторы рынка, влияющие на определение итоговой рыночной стоимости объекта; допущены методологические ошибки при определении рыночной стоимости земельного участка, которые в целом привели к искажению результата – снижению рыночной стоимости. Информация, указанная в отчете, не соответствует принципам достоверности, достаточности, проверяемости. Отчет составлен с нарушением законодательства – Федерального закона № 135-ФЗ, а также федеральных стандартов оценки (ФСО № 1, ФСО № 3, ФСО № 7), не соответствует установленным требованиям Закона РФ.
Параметр техническое состояние принят оценщиком за «удовлетворительное» и в дальнейшем используется как основа для применения понижающих корректировок в сравнительном подходе по отношению к объектам аналогам. Изучение экспертом фотоматериалов по объекту оценки, имеющихся в отчете, выявило, что уровень технического состояния не соответствует установленному критерию «удовлетворительное». Экспертом осуществлен персональный осмотр объекта, далее произведен расчет величины физического износа здания по его конструктивным элементам и сделан вывод, что величина общего физического износа составляет 10%, после чего соотнесена определенная величина физического износа с общим описанием по шкале экспертных оценок. В результате проведенного экспертом исследования было установлено, что определенный физический износ объекта составляет 10% и соответствует состоянию «хорошее и очень хорошее», но никак не «удовлетворительное», т.к. при состоянии «удовлетворительное» размер износа должен находиться в диапазоне 35-60%, что не соответствует действительности. Данная информация используется оценщиком в расчетах при определении рыночной стоимости объекта, тем самым вводит в заблуждение пользователей отчета, нарушены требования п. 5 ФСО № 3.
Выборка аналогов, используемых для осуществления анализа рынка, приведена на стр. 76 отчета. Аналоги выбраны с сайта АВИТО, ссылки не приведены, соответствующие источники информации к отчету не приложены, распечатки с сайтов в отчете отсутствуют, таким образом, оценщиком нарушен п. 11 ФСО № 3.
В отчете оценщиком отмечено, что объект является типовым административным (офисным) зданием, но в ходе анализа выявлено, что объект не является типовым объектом, т.к. имеет оригинальное архитектурное решение, здание современного типа, согласно приведенной экспертом классификации такой объект относится к классу недвижимости «В», т.е. классификация объекта определена оценщиком неверно.
Аналоги в выборке оценщика, на основании которой в отчете приведены максимальные и минимальные цены предложения к продаже офисной недвижимости, а также минимальные и максимальные цены предложения офисной недвижимости в аренду, не соответствуют сегменту рынка объекта оценки.
В соответствии с требованиями п. 11 ФСО № 7 оценщик должен был выявить состояние рынка недвижимости и его тенденций. Отсутствие данного обоснования в отчете вводит пользователей в заблуждение и вызывает неоднозначное толкование. Так, при использовании справочных данных по корректировкам в отчете используются корректировки для активного рынка (стр. 105 отчета), одновременно применяются корректировки для неактивного рынка (стр. 104). При этом на момент проведения оценки сложившиеся тенденции, определенные в ходе экспертизы при анализе рынка, подтверждают, что рынок недвижимости является неактивным. Таким образом, оценщиком нарушен п. 11 ФСО № 7, а также требования п. 5 ФСО № 3.
Анализ ценообразующих и внешних факторов, влияющих на стоимость объекта оценки, в отчете отсутствует, т.е. оценщиком нарушены требования подп. «з» п. 8 ФСО № 3.
В отчете отсутствует описание обоснования выбора используемых подходов и методов, в связи с чем невозможно понять логику процесса определения стоимости и соответствие выбранного оценщиком метода. Таким образом, оценщиком нарушен подп. «и» п. 8 ФСО № 3.
Вопреки требованиям п. 20 ФСО № 7, согласно которым оценка земельного участка должна осуществляться без инженерных коммуникаций, т.к. инженерные коммуникации являются совокупностью инженерных сооружений, оценщик учитывает в расчете стоимости земельного участка инженерные коммуникации, что является неверным действием, нарушающим указанные требования ФСО № 7.Экспертом рассчитана рыночная стоимость земельного участка, которая составила 3 458 000 рублей, и сделан вывод, что указанный в отчете оценщика результат сравнительного подхода по определению рыночной стоимости земельного участка в размере 4 463 064 рубля не соответствует методологии при оспаривании кадастровой стоимости. Кроме того, отмечено, что цена земельного участка – аналога № 3 при расчете указана оценщиком неверно в сумме 4 500 000 рублей, тогда как согласно объявлению цена предложения о продаже указанного участка составила 4 000 000 рублей.
В связи с изложенным экспертом сделан вывод о нарушении оценщиком при определении рыночной стоимости земельного участка требований п. 5 ФСО № 3, п.п. 20 и 25 ФСО № 7.
Экспертом сделан вывод, что указанная стоимость оценщиком определена неверно, т.к. коэффициент капитализации сильно искажен, сведения, используемые при расчете стоимости, не соответствуют рыночной ситуации, что вводит пользователей отчета в заблуждение. Это, согласно выводам эксперта, свидетельствует о нарушении принципов существенности, обоснованности и однозначности и о том, что оценщиком нарушены требования п. 5 ФСО № 3, п. 25 ФСО № 7.
Экспертом произведен расчет рыночной стоимости объекта оценки сравнительным подходом (с применением тех же аналогов, что и в отчете об оценке, и тех же корректировок, за исключением корректировки на техническое состояние, которая применена исходя из того, что состояние объекта оценки определено как «хорошее»). Согласно расчету эксперта стоимость объекта оценки, рассчитанная сравнительным подходом, составила 46 160 000 рублей; за вычетом стоимости земельного участка (3 458 000 рублей) – 42 702 000 рублей.
Эксперт делая выводы по итоговому значению рыночной стоимости, указал, что доходный подход не обладает в полной мере объективностью, т.к. используемая модель расчета ставки капитализации в модель Доценко содержит в себе математическое моделирование, которое обладает некоторой степенью субъективизма, не позволяющее делать выводы об однозначности полученного результата, т.к. не может в полной мере учитывать сегмент рынка объекта оценки. В связи с этим по мнению эксперта, результатом доходного подхода, полученным в ходе использования, лучше пренебречь, использовать его в качестве индикативного (проверочного), что не противоречит требованиям ФСО № 7 п. 29). Поэтому за итоговое значение необходимо использовать результат, полученный экспертом с помощью сравнительного подхода.</t>
  </si>
  <si>
    <t>Решение Костромского областного суда от 08 февраля 2019 года по делу № 3а-10/2019</t>
  </si>
  <si>
    <t>Экспертиза в целях проверки отчета и установления рыночной стоимости.
4 507 000</t>
  </si>
  <si>
    <t>Оценщиком при составлении отчета допущены нарушения требований федеральных стандартов оценки, которые могли повлиять на определение итоговой величины рыночной стоимости, информация, использованная оценщиком, не может быть признана достоверной, достаточной, проверяемой. Эксперт сделал вывод о том, что допущенные нарушения не позволяют признать достоверной определенную в отчете рыночную стоимость объекта оценки
Оценщиком были допущены следующие нарушения:
- не в полном объёме приведён анализ основных факторов, влияющих на спрос, предложение и цены сопоставимых объектов недвижимости;
- на некоторых распечатках с интернет ресурсов отсутствует указание на наименование ресурса и дату размещения предложения;
- указаны источники информации с интернет ресурсов, содержание которых в настоящее время изменено, однако распечатки с этих интернет ресурсов не приведены;
- в отчете приводится (используется) информация, выпущенная после даты оценки, при этом оценщик не обосновывает возможность использования данной информации;
- оценщик использует среднее значение корректировки на месторасположение в пределах области без должного обоснования, тем самым, необоснованно уравнивая райцентры и посёлки с развитой промышленностью, расположенные в различной удалённости от областного центра;
- на странице 63 отчета указано о наличии у объекта оценки всех инженерных коммуникаций, в том числе газоснабжения, в то время как справка об инженерных коммуникациях в приложениях отсутствует. В противоречие этой информации на стр. 49, 54 и 61 отчета указано об отсутствии у объекта оценки доступа к газоснабжению;
- оценщиком произведена неправильная идентификация объекта-аналога № что не позволяет сделать вывод о возможности его использования в качестве аналога;
- на использованном оценщиком в качестве объекта-аналога земельном участке с кадастровым номером &lt;данные изъяты&gt; имеются капитальные строения, что оценщиком не учтено и соответствующие корректировки не введены.</t>
  </si>
  <si>
    <t>Решение Костромского областного суда от 10 января 2019 года по делу № 3а-6/2019</t>
  </si>
  <si>
    <t>Экспертиза в целях проверки отчета и установления рыночной стоимости.
52 440 000</t>
  </si>
  <si>
    <t xml:space="preserve">Не соответствует. 
При составлении отчета об оценке допущены нарушения требований федеральных стандартов оценки, предъявляемых к форме и содержанию отчета, к описанию объекта оценки, и иные нарушения, влияющие на определение итоговой величины рыночной стоимости. Информация, указанная в отчете, не является достоверной и достаточной. </t>
  </si>
  <si>
    <t>Решение Костромского областного суда от 18 октября 2018 года по делу № 3а-107/2018</t>
  </si>
  <si>
    <t>Экспертиза в целях проверки отчета и установления рыночной стоимости.
6 580 000 
17 990 000</t>
  </si>
  <si>
    <t>Не соответствует. 
Оценщиком допущены следующие нарушения, которые привели к искажению рыночной стоимости объекта оценки и нарушению требований п. 22б и п. 22в ФСР № 7, а также п. 5 ФСО № 3:
- по фактору «близость к остановкам общественного транспорта»: при расчете рыночной стоимости сравнительным и доходным подходами оценщиком не учтено, что объект оценки расположен на некотором удалении от остановки общественного транспорта, в разделе «анализ рынка» влияние данного фактора на ценообразование не рассмотрено, поэтому экспертом определено расположение объектов-аналогов относительно остановки общественного транспорта. Для определения корректировки экспертом введена шкала, где удаленное расположение от остановки принято, как расстояние 500 и более метров от объекта до остановки общественного транспорта. Таким образом, объекты-аналоги, расположенные по адресам &lt;адрес&gt;, не сопоставимы с объектом оценки по данному элементу сравнения, требуется дополнительная корректировка стоимости, нарушение может привести к искажению итогового результата (п. 22б и п. 22в ФСО № 7);
- по фактору «возможность парковки»: фактор не учтен при расчете рыночной стоимости сравнительным и доходным подходами, в разделе «Анализ рынка» влияние данного фактора на ценообразование не рассмотрено, поэтому экспертом определена возможность парковки для объектов-аналогов в сравнительном и доходном подходах, в результате чего эксперт пришёл к выводу, что аналоги, расположенные по адресам &lt;адрес&gt;, &lt;адрес&gt; не соответствуют объекту оценки по данному элементу сравнения, требуется дополнительная корректировка стоимости, нарушение может привести к искажению итогового результата (п. 22б и п. 22в ФСО № 7);
- по фактору «общая площадь»: использование оценщиком при корректировке на размер объекта суммарной площади помещений первого и второго этажа при раздельном по этажам расчете удельной стоимости и удельной величины арендной ставки приводит к занижению рыночной стоимости. Данное нарушение искажает итоговый результат (пункты 22б и 22в ФСО № 7) и вводит в заблуждение пользователя Отчета (пункт 5 ФСО № 3).
- результаты, полученные оценщиком при использовании доходного подхода существенно меньше, чем результаты, полученные при использовании сравнительного подхода, в отчете отсутствуют объяснения расхождений промежуточных результатов, полученных в результате использования разных подходов к оценке, поэтому экспертом было проведено исследование с целью проверки корректности расчетов рыночной стоимости объектов оценки доходным подходом. При расчете рыночной стоимости объектов оценки доходным подходом оценщик использует метод прямой капитализации. Эксперт пришел к выводу, что ошибки при определении диапазона возможных значений ставки капитализации и выбор среднего значения ставки капитализации по «Справочнику оценщика» привели к занижению рыночной стоимости объектов оценки, полученной доходным подходом.</t>
  </si>
  <si>
    <t>Решение Костромского областного суда от 16 октября 2018 года по делу № а-115/2018</t>
  </si>
  <si>
    <t>Экспертиза в целях проверки отчета и установления рыночной стоимости (прямо это не указано, однако смысл именно такой).
41 790 000</t>
  </si>
  <si>
    <t xml:space="preserve">Не соответствует. 
При составлении оценщиком отчета об оценке допущены нарушения требований федеральных стандартов оценки, предъявляемых к методам расчета рыночной стоимости объекта оценки, к описанию объема доступных рыночных данных, объектов-аналогов, которые повлияли на определение итоговой величины рыночной стоимости, допущены ошибки в определении факторов, влияющих на стоимость объекта недвижимости. Информация, использованная оценщиком, не является достаточной. </t>
  </si>
  <si>
    <t>Решение Костромского областного суда от 11 октября 2018 года по делу № а-110/2018</t>
  </si>
  <si>
    <t>Экспертиза в целях проверки отчета и установления рыночной стоимости.
8 900 000</t>
  </si>
  <si>
    <t>Решение Костромского областного суда от 08 ноября 2019 года по делу № 3а-154/2019</t>
  </si>
  <si>
    <t>Экспертиза в целях проверки отчета и установления рыночной стоимости.
9 290 000</t>
  </si>
  <si>
    <t xml:space="preserve">Не соответствует. 
В решении не указано, какие конкретно нарушения были допущены оценщиками:
Как следует из заключения указанного эксперта, при составлении отчета оценщиками ФИО3 и ФИО6 были допущены ошибки в определении факторов, влияющих на стоимость объекта недвижимости. Информация, использованная оценщиками, является не достаточной и непроверяемой. </t>
  </si>
  <si>
    <t>Решение Костромского областного суда от 21 августа 2019 года по делу № 3а-141/2019</t>
  </si>
  <si>
    <t xml:space="preserve">Экспертиза в целях проверки отчета и установления рыночной стоимости.
3 560 000 </t>
  </si>
  <si>
    <t>Не соответствует. 
- в отчете (страницы 36 и 47) приведены сведения с Интернет-ресурсов, по которым возможно изменение информации в будущем. Несмотря на это, какие-либо распечатки с Интернет-ресурсов или скриншоты предложений в отчете отсутствуют, что не даёт возможность проверить достоверность используемой информации;
- оценщик использовал справочную информацию, выпущенную после даты оценки. При этом в отчете не приведено обоснование использования информации о событиях, произошедших после даты оценки;
- оценщиком не учтено, что объект оценки и использованные для расчета рыночной стоимости объекты-аналоги в наибольшей степени относятся к населённым пунктам в ближайшей окрестности областного центра. Оценщик же относит их местоположение к прочим населённым пунктам;
- несмотря на наличие возможности подключения к сетям электричества, оценщик необоснованно вводит понижающую корректировку в размере 0,85 к стоимости аналогов № 1 и № 3;
- в отчете разброс откорректированных цен превышает 30 %, что говорит о некорректном подборе аналогов, а также подтверждает неправильность выполненных корректировок. Выборка скорректированных стоимостей объектов-аналогов не удовлетворяет условиям однородности и нормального распределения.</t>
  </si>
  <si>
    <t>Решение Ульяновского областного суда от 22 ноября 2019 года по делу № 3а-287/2019</t>
  </si>
  <si>
    <t>Судом назначена экспертиза "учитывая разницу рыночной стоимости здания и его кадастровой стоимости".
2 704 240</t>
  </si>
  <si>
    <t xml:space="preserve">Из решения суда не следует вывод о соответствии / не соответствии досудебного отчета требованиям законодательства. </t>
  </si>
  <si>
    <t>Решение Ульяновского областного суда от 22 ноября 2019 года по делу № 3а-301/2019</t>
  </si>
  <si>
    <t>Судом назначена экспертиза "учитывая разницу рыночной стоимости участка, определенную на основании представленного истцом отчета об оценке, и его кадастровой стоимости".
7 336 264</t>
  </si>
  <si>
    <t>Из решения суда не следует вывод о соответствии / не соответствии досудебного отчета требованиям законодательства.</t>
  </si>
  <si>
    <t>Решение Ульяновского областного суда от 21 ноября 2019 года по делу № 3а-302/2019</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</si>
  <si>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11 503 808</t>
  </si>
  <si>
    <t>Решение Ульяновского областного суда от 21 ноября 2019 года по делу № 3а-221/2019</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</si>
  <si>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50 204 732</t>
  </si>
  <si>
    <t>Решение Ульяновского областного суда от 18 ноября 2019 года по делу № 3а-281/2019</t>
  </si>
  <si>
    <t xml:space="preserve">Судом назначена экспертиза "учитывая разницу рыночной стоимости объекта недвижимости согласно представленному отчету и его кадастровой стоимости". Далее указано, что экспертиза была назначена для определения рыночной стоимости.
754 097 </t>
  </si>
  <si>
    <t>Решение Ульяновского областного суда от 18 ноября 2019 года по делу № 3а-294/2019</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</si>
  <si>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9 026 728</t>
  </si>
  <si>
    <t>Решение Ульяновского областного суда от 08 ноября 2019 года по делу № 3а-285/2019</t>
  </si>
  <si>
    <t>Решение Ульяновского областного суда от 07 ноября 2019 года по делу № 3а-284/2019</t>
  </si>
  <si>
    <t>Решение Ульяновского областного суда от 06 ноября 2019 года по делу № 3а-278/2019</t>
  </si>
  <si>
    <t>Решение Ульяновского областного суда от 01 ноября 2019 года по делу № 3а-261/2019</t>
  </si>
  <si>
    <t>Решение Курганского областного суда от 14.01.2019 по делу № 3а-1/2019</t>
  </si>
  <si>
    <t>Экспертиза в целях установления рыночной стоимости; 4821700</t>
  </si>
  <si>
    <t>Не соответствует. 
 Как следует из заявления Н.В., представленного во исполнение определения суда о вызове его в суд после получения результатов судебной экспертизы для дачи пояснений по отчету об оценке, г.Курган не является указанным в отчете местом нахождения оценщика Н.В., так как последний постоянно проживает в г. Липецке Липецкой области.
 В указанном же населенном пункте, расположенном в другом субъекте Российской Федерации на значительном удалении от г. Кургана Курганской области, по информации Н.В. находится и его основное место работы, (деятельность у ИП В.А. является работой по совместительству).
 Таким образом, указанная Н.В. в отчете об оценке объекта оценки № от 20 сентября 2018г. информация об оценщике в части места его постоянного нахождения и основного места работы достоверной не являлась.
 В этой связи вызывает сомнение выполнение оценки объекта (включая осмотр здания магазина в &lt;адрес&gt;) непосредственно оценщиком Н.В. либо его представителями, факт участия которых в отчете не отражен, и как следствие – сомнение в достоверности отчета об оценке объекта оценки № от 20 сентября 2018г. и его результатов в целом.</t>
  </si>
  <si>
    <t>Решение Курганского областного суда от 04.03.2019 по делу № 3а-4/2019</t>
  </si>
  <si>
    <t>Экспертиза в целях установления рыночной стоимости; 962000</t>
  </si>
  <si>
    <t>Не соответствует. Представленный административным истцом в обоснование доводов административного иска отчет оценщика Б.Е.В. № 122/2018 от 15 ноября 2018 г. об определении рыночной стоимости земельного участка, согласно которому его рыночная стоимость по состоянию на 1 января 2010 г. составила 789 200 руб., суд расценивает как недостоверное доказательство, поскольку приведенные в отчете данные об объектах аналогах, взятые из объявлений о продаже земельных участков, размещенных в газете «Нужные вести» № 36 от 16 сентября 2009 г., № 39 от 7 октября 2009 г. и № 40 от 14 октября 2009 г., не соответствуют действительности, что подтверждается представленными Администрацией г. Кургана подлинниками указанных газет.
 С данным обстоятельством согласилась и допрошенная в судебном заседании оценщик ООО «ДЛЛ» Б.Е.В.</t>
  </si>
  <si>
    <t>Решение Курганского областного суда от 27.03.2019 по делу № 3а-9/2019</t>
  </si>
  <si>
    <t>Экспертиза в целях установления рыночной стоимости; 7000000</t>
  </si>
  <si>
    <t>Решение Курганского областного суда от 17.04.2019 по делу № 3а-24/2019</t>
  </si>
  <si>
    <t>Экспертиза в целях установления рыночной стоимости; 14000000</t>
  </si>
  <si>
    <t>По мнению суда, результаты отчета не в полной мере приближены к реальной рыночной стоимости объекта по состоянию на дату оценки, так как оценщиком в расчетах использованы только два метода оценки – затратный и доходный; оценщик мотивированно отказался от использования сравнительного подхода к оценке, однако, как видно из заключения судебной экспертизы ИП И.Т.Л., применение данного подхода, от которого отказался оценщик, является вполне возможным, а его применение позволило эксперту И.Т.Л. прийти к выводам о стоимости &lt;...&gt;, наиболее приближенной к реальной рыночной на дату оценки.</t>
  </si>
  <si>
    <t>Решение Курганского областного суда от 29.03.2019 по делу № 3а-26/2019</t>
  </si>
  <si>
    <t>Экспертиза в целях установления рыночной стоимости; 4961000</t>
  </si>
  <si>
    <t>По мнению суда, результаты отчета не в полной мере отражают реальную рыночную стоимость объекта по состоянию на дату оценки, так как оценщиком в расчетах использован только затратный подход. Оценщик отказался от использования сравнительного подхода к оценке, ссылаясь в отчете на отсутствие рынка, однако, как видно из заключения эксперта Т.А.А., применение данного подхода является вполне возможным, в связи с чем отказ оценщика от применения данного подхода следует признать необоснованным.</t>
  </si>
  <si>
    <t>Решение Курганского областного суда от 12.07.2019 по делу № 3а-82/2019</t>
  </si>
  <si>
    <t>Экспертиза в целях установления рыночной стоимости; 5520300</t>
  </si>
  <si>
    <t>Суд полагает обоснованным применение экспертом сравнительного подхода для определения рыночной стоимости, в рамках которого был использован метод сравнения продаж.
 Эксперт обосновал, почему в данном случае не рекомендовалось использовать метод капитализации земельной ренты, примененный оценщиком к.о.н.
 Суд полагает выводы эксперта в указанной части убедительными, поэтому не принимает в качества доказательства по делу отчет об оценке объекта от 4 февраля 2019 г. №, составленный оценщиком индивидуальным предпринимателем к.о.н.</t>
  </si>
  <si>
    <t>Решение Курганского областного суда от 05.07.2019 по делу № 3а-108/2019</t>
  </si>
  <si>
    <t>Экспертиза в целях установления рыночной стоимости; 2 114 700</t>
  </si>
  <si>
    <t>Согласно заключению эксперта ИП К.О.Н. № от 7 июня 2019 г., рыночная стоимость спорного земельного участка, определенная в рамках сравнительного подхода по состоянию на 13 декабря 2017 г., составляет 2114 700 руб., оценщик, составивший отчет № от 6 марта 2019 г., привел объективные доводы для отказа от доходного и затратного подходов, нарушений требований Федеральных стандартов оценки и ошибок при выполнении математических действий оценщиком не допущено.</t>
  </si>
  <si>
    <t>Решение Курганского областного суда от 04.07.2019 по делу № 3а-109/2019</t>
  </si>
  <si>
    <t>Экспертиза в целях установления рыночной стоимости; 1818700</t>
  </si>
  <si>
    <t>Решение Курганского областного суда от 05.07.2019 по делу № 3а-111/2019</t>
  </si>
  <si>
    <t>Экспертиза в целях установления рыночной стоимости; 1100000</t>
  </si>
  <si>
    <t>Не соответствует. Представленный административным истцом в обоснование доводов административного иска отчет ООО «Зеленая планета» (оценщик Наумова Н.Н.) от 6 марта 2019 г. № 2019/49/45 об определении рыночной стоимости земельного участка, согласно которому его рыночная стоимость по состоянию на 21 января 2013 г. составила 764000 руб., суд расценивает как недостоверное доказательство, поскольку он составлен с нарушениями федеральных стандартов оценки (пункт 5 Федерального стандарта оценки «Требования к отчету об оценке (ФСО № 3)», подпункт «в» пункта 22 Федерального стандарта оценки «Оценка недвижимости» ФСО № 7»), что подтверждено заключением проведенной по назначению суда судебной оценочной экспертизы.</t>
  </si>
  <si>
    <t>Решение Курганского областного суда от 18.07.2019 по делу № 3а-114/2019</t>
  </si>
  <si>
    <t>Экспертиза в целях установления рыночной стоимости; 2868300</t>
  </si>
  <si>
    <t>Удовлетворяя административные исковые требования Чудинова Н.И., суд в качестве доказательства рыночной стоимости земельного участка, принимает заключение судебной оценочной экспертизы, выполненной индивидуальным предпринимателем И.Т.Л. № от 15 июля 2019 г., согласно которому рыночная стоимость составляет 2868300 руб.
 Заключение эксперта содержит подробное описание проведенного исследования, обоснование использованных методик и полученных выводов, составлено экспертом в соответствии с требованиями действующего Федерального закона об оценочной деятельности и федеральных стандартов оценки.</t>
  </si>
  <si>
    <t>Решение Верховного суда Удмуртской Республики от 19.11.2019 по Делу № 3а-286/2019</t>
  </si>
  <si>
    <t>судебная оценочная экспертиза по определению рыночной стоимости объекта недвижимости, а также в целях проверки отчета. 123 080 000</t>
  </si>
  <si>
    <t>Не соответствует.
 Итоговый вывод о величине рыночной стоимости объекта недвижимости – нежилого помещения не является произвольным, поскольку основан экспертом на исчерпывающем анализе ценностных характеристик, расчётных показателей стоимости и корректировок с использованием согласованности результатов сравнительного подхода (метод сравнения продаж), обоснование отказа от применения затратного и доходного подходов, а также других методов оценки в рамках сравнительного подхода обоснован экспертом и не вызывает сомнений.
 Представленный административным истцом Отчет об оценке от ДД.ММ.ГГГГ №, выполненный ООО «Оценочная компания «Имущество плюс», не может быть признан судом надлежащим доказательством, достоверно подтверждающим установленную оценщиком итоговую величину рыночной стоимости земельного участка, поскольку данный Отчёт вызывает сомнения в правильности выводов оценщика.</t>
  </si>
  <si>
    <t>Решение Верховного суда Удмуртской Республики от 31.10.2019 по Делу № 3а-300/2019</t>
  </si>
  <si>
    <t>судебная оценочная экспертиза по определению рыночной стоимости объекта недвижимости, а также в целях проверки отчета. 25 841 000</t>
  </si>
  <si>
    <t>Не соответствует.
 оценщиком допущено нарушение требований федеральных стандартов оценки, федерального закона об оценочной деятельности, предъявляемых к содержанию Отчета об оценке от ДД.ММ.ГГГГ №, к методам расчета рыночной стоимости земельного участка:
 - в части определения ставки дисконтирования для земельного участка (необоснованно применяется среднесрочная безрисковая ставка);
 - в части определения ставки капитализации для улучшений (излишне прибавляются норма возраста капитала);
 - в сравнительном описании и расчете арендной ставки административных помещений, в части учета коммунальных услуг представлена информация, которая вводит в заблуждение заказчика оценки и иных заинтересованных лиц (пользователи отчета об оценке);
 - список выявленных земельных участков (Таблица 8.4) приведен в ограниченном ценовом диапазоне до 800 руб./кв.м., далее по тексту видно, что были выявлены и другие земельные участки с ценой 774 – 1 400 руб./кв.м. По мнению эксперта, данные выявленные земельные участки должны быть так же представлены в Таблице 8.4, как потенциальные аналоги объекта оценки, с последующим применением или обоснованием отказа от аналога в дальнейших расчетах; указанные нарушения оказывают влияние на определение итоговой величины рыночной стоимости объекта оценки;по мнению Эксперта, Оценщиком правильно определены факторы, влияющие на стоимость объекта недвижимости; в целом, информация, использованная оценщиком при расчете стоимости объекта оценки, является достоверной, достаточной, проверяемой; нарушения требований федеральных стандартов оценки, федерального закона об оценочной деятельности, предъявляемых к форме отчета об оценке, описанию объекта оценки в Отчете об оценке от ДД.ММ.ГГГГ № не выявлены; ошибки при выполнении математических действий не выявлены (л.д. 159-229).</t>
  </si>
  <si>
    <t>Решение Верховного суда Удмуртской Республики от 19.11.2019 по Делу №  3а-287/2019</t>
  </si>
  <si>
    <t>судебная оценочная экспертиза по определению рыночной стоимости объекта недвижимости, а также в целях проверки отчета. 95 210 000</t>
  </si>
  <si>
    <t>Не соответствует.
 Оценщиком допущено нарушениетребований федеральных стандартов оценки, федерального закона об оценочной деятельности, предъявляемых к содержанию Отчета об оценке № от ДД.ММ.ГГГГ, к методам расчета рыночной стоимости объекта:
 - допущена методологическая ошибка при расчете величины действительного валового дохода в рамках доходного подхода;
 - допущена методологическая ошибка при выделении из стоимости единого объекта недвижимости стоимости ОКСа в рамках сравнительного и доходного подходов.
 Указанные нарушения оказывают влияние на определение итоговой величины рыночной стоимости объекта оценки.
 В целом, информация, использованная оценщиком при расчете стоимости объекта оценки, является достоверной, достаточной, проверяемой.
 По мнению Эксперта, Оценщиком правильно определены факторы, влияющие на стоимость объекта недвижимости.
 Нарушения требований федеральных стандартов оценки, федерального закона об оценочной деятельности, предъявляемых к форме отчета об оценке, описанию объекта оценки в Отчете об оценке №КН-03/2019 от ДД.ММ.ГГГГ не выявлены. Ошибки при выполнении математически действий не выявлены» (том №2 л.д. 2-93).</t>
  </si>
  <si>
    <t>Решение Верховного суда Удмуртской Республики от 10.10.2019 по Делу № № 3а-258/2019</t>
  </si>
  <si>
    <t>судебная оценочная экспертиза по определению рыночной стоимости объекта недвижимости, а также в целях проверки отчета.
 28 478 900</t>
  </si>
  <si>
    <t>Не соответствует
 эксперт признал необоснованными; по мнению эксперта отчет об оценке от ДД.ММ.ГГГГ №: не соответствует требованиям Федерального закона №135-ФЗ, не соответствует федеральным стандартам оценки, соответствует заданию на оценку</t>
  </si>
  <si>
    <t>Решение Верховного суда Удмуртской Республики от 15.10.2019 по Делу №а-251/2019</t>
  </si>
  <si>
    <t>судебная оценочная экспертиза по определению рыночной стоимости объекта недвижимости, а также в целях проверки отчета.
 14 514 500</t>
  </si>
  <si>
    <t>Не соответствует
 В заключении эксперта Булава В.В. ООО «Агенство оценки «Регион» №/Э от ДД.ММ.ГГГГ изложены следующие выводы:
 1) рыночная стоимость объекта недвижимости - нежилое помещение, назначение: нежилое помещение, Этаж: Подвал № Подвал, Этаж №,Этаж №, общая площадь 550,5 кв.м., расположенного по адресу: У. Республика, &lt;адрес&gt;,57, кадастровый №, по состоянию на ДД.ММ.ГГГГ составляет 14 514 500 рублей.
 2) отчет об оценке № от ДД.ММ.ГГГГ не соответствует требованиям Федерального закона № 135-ФЗ от ДД.ММ.ГГГГг. «Об оценочной деятельности в Российской Федерации», не соответствует федеральным стандартам оценки, соответствует заданию на оценку</t>
  </si>
  <si>
    <t>Решение Верховного суда Удмуртской Республики от 03.10.2019 по Делу №а-233/2019</t>
  </si>
  <si>
    <t>судебная оценочная экспертиза по определению рыночной стоимости объекта недвижимости, а также в целях проверки отчета.
 444 443 000</t>
  </si>
  <si>
    <t>Не соответствует.
 В заключении эксперта изложены следующие выводы:
 1.Рыночная стоимость земельного участка, расположенного по адресу: Удмуртская Республика, &lt;адрес&gt;, кадастровый №, общей площадью 3 748 357 кв.м категория земель: земли промышленности, энергетики, транспорта, связи, радиовещания, телевидения, информатики, земли для космической деятельности, земли обороны, безопасности и земли иного специального назначения по состоянию на ДД.ММ.ГГГГ составила 444 443 000 рублей.
 2. Отчёт об оценке № от ДД.ММ.ГГГГ не соответствует требованиям Федерального закона № 135-ФЗ от ДД.ММ.ГГГГ «Об оценочной деятельности в Российской Федерации», не соответствует федеральным стандартам оценки. Информация, использованная оценщиком, не является достоверной, достаточной и проверяемой.</t>
  </si>
  <si>
    <t>Решение Верховного суда Удмуртской Республики от 03.10.2019 по Делу № а-234/2019</t>
  </si>
  <si>
    <t>судебная оценочная экспертиза по определению рыночной стоимости объекта недвижимости, а также в целях проверки отчета.
 828 950 000</t>
  </si>
  <si>
    <t>Не соответствует.
 В заключении эксперта изложены следующие выводы:
 1.Рыночная стоимость земельного участка, расположенного по адресу: Удмуртская Республика, &lt;адрес&gt;, кадастровый №, общей площадью 2 302 832 кв.м категория земель: земли населенных пунктов, разрешенное использование: размещение производственной базы по состоянию на ДД.ММ.ГГГГ составила 828 950 000 рублей.
 2. Отчёт об оценке № от ДД.ММ.ГГГГ не соответствует требованиям Федерального закона № 135-ФЗ от ДД.ММ.ГГГГ «Об оценочной деятельности в Российской Федерации», не соответствует федеральным стандартам оценки. Информация, использованная оценщиком, не является достоверной, достаточной и проверяемой.</t>
  </si>
  <si>
    <t>Решение Верховного суда Удмуртской Республики от 15.08.2019 по Делу № 3а-172/2019</t>
  </si>
  <si>
    <t>судебная оценочная экспертиза по определению рыночной стоимости объекта недвижимости, а также в целях проверки отчета.
 17 160 000</t>
  </si>
  <si>
    <t>Не соответствует.
 оценщиком допущено нарушение требований федеральных стандартов оценки, федерального закона об оценочной деятельности предъявляемых к содержанию Отчета об оценке от ДД.ММ.ГГГГ №; нарушений требований федеральных стандартов оценки, федерального закона об оценочной деятельности, предъявляемых к описанию объекта оценки, к методам расчета рыночном стоимости объекта оценки в Отчете от ДД.ММ.ГГГГ № не выявлено; по мнению Эксперта, оценщиком правильно определены факторы, влияющие на стоимость объекта недвижимости; при выполнении математических действий допускались ошибки: при расчете чистой текущей стоимости объекта оценки; информация, использованная Оценщиком при расчете стоимости объекта оценки, является достоверной, проверяемой, не является достаточной: в отчете отсутствует обоснование использования в расчетах лишь части доступных оценщику объектов – аналогов, недостоверно указана информация о расположении относительно красной линии и этаже размещения для аналога №1 в сравнительном подходе; указанные нарушения оказывают влияние на определение итоговой величины рыночной стоимости объекта оценки (л.д. 120-160).</t>
  </si>
  <si>
    <t>Решение Верховного суда Удмуртской Республики от 15.08.2019 по Делу № 3а-174/2019</t>
  </si>
  <si>
    <t>судебная оценочная экспертиза по определению рыночной стоимости объекта недвижимости, а также в целях проверки отчета.
 9 991 000</t>
  </si>
  <si>
    <t>Не соответствует.
 оценщиком допущено нарушение требований федеральных стандартов оценки, федерального закона об оценочной деятельности предъявляемых к содержанию Отчета об оценке от ДД.ММ.ГГГГ №; нарушений требований федеральных стандартов оценки, федерального закона об оценочной деятельности, предъявляемых к описанию объекта оценки, к методам расчета рыночном стоимости объекта оценки в Отчете от ДД.ММ.ГГГГ № не выявлено; по мнению Эксперта, оценщиком правильно определены факторы, влияющие на стоимость объекта недвижимости; при выполнении математических действий допускались ошибки: при расчете чистой текущей стоимости объекта оценки; информация, использованная Оценщиком при расчете стоимости объекта оценки, является достоверной, проверяемой, не является достаточной: в отчете отсутствует обоснование использования в расчетах лишь части доступных оценщику объектов – аналогов; указанные нарушения оказывают влияние на определение итоговой величины рыночной стоимости объекта оценки (л.д. 176-215).</t>
  </si>
  <si>
    <t>Решение Верховного суда Удмуртской Республики от 09.08.2019 по Делу №а-154/2019</t>
  </si>
  <si>
    <t>судебная оценочная экспертиза по определению рыночной стоимости объекта недвижимости, а также в целях проверки отчета.
 34510000</t>
  </si>
  <si>
    <t>Не соответствует.
 В заключении эксперта Крутиковой Н.В. № от ДД.ММ.ГГГГ изложены следующие выводы:
 1) Рыночная стоимость объекта недвижимости - нежилое здание, назначение: нежилое здание, этажность: 4,в том числе подземных 1, общей площадью 1406.7 кв.м, расположенного по адресу: У. Республика, &lt;адрес&gt;, Карлутская набережная, &lt;адрес&gt; кадастровым номером №, по состоянию на ДД.ММ.ГГГГ составила 34510000 рублей.
 2) Вывод о не подтверждении стоимости объекта оценки, определенной Оценщиком в Отчете № от ДД.ММ.ГГГГ, в том числе о несоответствии Отчета об оценке требованиям законодательства Российской Федерации об оценочной деятельности, в том числе федерального закона № 135-ФЗ от ДД.ММ.ГГГГ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Указанные выводы подробно мотивированы в исследовательской части заключения эксперта.</t>
  </si>
  <si>
    <t>Решение Рязанского областного суда от 23.10.2019 №3а-425/2019</t>
  </si>
  <si>
    <t>Экспертиза в целях установления рыночной стоимости - 2 582 756</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</si>
  <si>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расхождение между кадастровой стоимостью, внесенной в государственный кадастр недвижимости, и рыночной стоимостью объекта недвижимости, определенной заключением судебной экспертизы на ту же дату, нарушает права административного истца, суд полагает, что требование об установлении кадастровой стоимости указанного объекта недвижимости равной его рыночной стоимости обоснованно и считает необходимым установить кадастровую стоимость объекта недвижимости равной его рыночной стоимости, определенной заключением судебной экспертизы".</t>
  </si>
  <si>
    <t>Решение Рязанского областного суда от 25.10.2019 №3а-421/2019</t>
  </si>
  <si>
    <t>Экспертиза в целях установления рыночной стоимости - 475 912</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</si>
  <si>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расхождение между кадастровой стоимостью, внесенной в государственный кадастр недвижимости по результатам государственной оценки земель, и его рыночной стоимостью, определенной заключением судебной экспертизы на ту же дату, нарушает права административного истца, суд полагает, что уточненные требования об установлении кадастровой стоимости здания равной его рыночной стоимости, определенной заключением судебной экспертизы, являются обоснованными и подлежат удовлетворению".</t>
  </si>
  <si>
    <t>Решение Рязанского областного суда от 05.11.2019 №3а-407/2019</t>
  </si>
  <si>
    <t>Экспертиза в целях установления рыночной стоимости - 5 989 922</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</si>
  <si>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существенное расхождение между кадастровой стоимостью, внесенной в государственный кадастр недвижимости, и рыночной стоимостью земельного участка, определенной заключением судебной экспертизы на ту же дату, нарушает права заявителя, суд полагает, что его требование об установлении кадастровой стоимости земельного участка равной рыночной обоснованно и считает необходимым установить кадастровую стоимость земельного участка равной рыночной стоимости, определенной заключением судебной экспертизы".</t>
  </si>
  <si>
    <t>Решение Рязанского областного суда от 07.11.2019 №3а-392/2019</t>
  </si>
  <si>
    <t>Экспертиза в целях установления рыночной стоимости - 318 913</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</si>
  <si>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установленное в ходе судебного разбирательства расхождение между кадастровой стоимостью, внесенной в государственный кадастр недвижимости по результатам государственной оценки объекта недвижимости, и рыночной стоимостью здания, определенной на ту же дату заключением судебной экспертизы, нарушает права административного истца Коваленко И.А., суд полагает, что ее требование об установлении кадастровой стоимости здания в размере его рыночной стоимости является законным и обоснованным".</t>
  </si>
  <si>
    <t>Решение Рязанского областного суда от 20.08.2019 №3а-330/2019</t>
  </si>
  <si>
    <t>Экспертиза в целях установления рыночной стоимости - 4 092 000</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</si>
  <si>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существенное расхождение между кадастровой стоимостью, внесенной в Единый государственный реестр недвижимости по результатам государственной оценки земель, и рыночной стоимостью земельного участка, определенной заключением судебной экспертизы на ту же дату, нарушает права административного истца, суд полагает, что требование об установлении кадастровой стоимости земельного участка равной его рыночной обоснованно и считает необходимым установить кадастровую стоимость земельного участка равной его рыночной стоимости, определенной заключением судебной экспертизы.".</t>
  </si>
  <si>
    <t>Решение Рязанского областного суда от 29.07.2019 №3а-300/2019</t>
  </si>
  <si>
    <t>Экспертиза в целях установления рыночной стоимости - 1 765 467</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</si>
  <si>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размер налога на имущество организаций определяется исходя из кадастровой стоимости объекта налогообложения, установленное в ходе судебного разбирательства расхождение между кадастровой стоимостью и рыночной стоимостью нежилого здания нарушает права административного истца ООО «Успенское».".</t>
  </si>
  <si>
    <t>Решение Рязанского областного суда от 26.10.2018 №3а-431/2018</t>
  </si>
  <si>
    <t>Экспертиза в целях установления рыночной стоимости - 776 233</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</si>
  <si>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расхождение между кадастровой стоимостью вышеуказанного объекта недвижимости, внесенной в государственный кадастр недвижимости по результатам государственной оценки, и его рыночной стоимостью, определенной заключением судебной экспертизы на ту же дату, нарушает права административного истца, суд полагает, что уточненные требования об установлении кадастровой стоимости здания равной рыночной стоимости, определенной заключением судебной экспертизы, являются обоснованными и подлежат удовлетворению.".</t>
  </si>
  <si>
    <t>Решение Рязанского областного суда от 03.09.2018 №3а-408/2018</t>
  </si>
  <si>
    <t>Экспертиза в целях установления рыночной стоимости - 3 186 000</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</si>
  <si>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установленное в ходе судебного разбирательства расхождение между кадастровой стоимостью, внесенной в государственный кадастр недвижимости по результатам государственной оценки земель, и рыночной стоимостью земельного участка, определенной на ту же дату заключением судебной экспертизы, нарушает права административного истца Кулаковой Е.В., суд полагает, что ее требование об установлении кадастровой стоимости земельного участка равной рыночной стоимости является законным и обоснованным.".</t>
  </si>
  <si>
    <t>Решение Рязанского областного суда от 23.07.2018 №3а-382/2018</t>
  </si>
  <si>
    <t>Экспертиза в целях установления рыночной стоимости - 1 389 715</t>
  </si>
  <si>
    <t>Суд не делал выводы о соответствии или несоответствии досудебного отчета требованиям закона. Мотивировка суда заключается в следующем: "Принимая во внимание, что расхождение между кадастровой стоимостью, внесенной в государственный кадастр недвижимости по результатам государственной оценки земель, и рыночной стоимостью земельного участка, определенной заключением судебной экспертизы на ту же дату, нарушает права административного истца, суд находит обоснованными и подлежащими удовлетворению уточненные исковые требования об установлении кадастровой стоимости земельного участка равной рыночной стоимости, определенной заключением судебной экспертизы.".</t>
  </si>
  <si>
    <t>Решение Рязанского областного суда от 09.08.2018 №3а-383/2018</t>
  </si>
  <si>
    <t>Экспертиза в целях установления рыночной стоимости - 2 116 023</t>
  </si>
  <si>
    <t>Решение Верховного суда Республики Дагестан от 06 ноября 2019 г по Делу № 3а-172/2019</t>
  </si>
  <si>
    <t>Назначена экспертиза для установления рыночной стоимости, экспертизой рыночная стоимость установлена в размере 40 075 522 руб</t>
  </si>
  <si>
    <t>Решение Верховного суда Республики Дагестан от 11 ноября 2019 г по Делу № 3а-161/2019</t>
  </si>
  <si>
    <t>Назначена экспертиза для установления рыночной стоимости, экспертизой рыночная стоимость установлена в размере 872 584 руб</t>
  </si>
  <si>
    <t>Решение Верховного суда Республики Дагестан от 01 ноября 2019 г по Делу № 3а-156/2019</t>
  </si>
  <si>
    <t>Назначена экспертиза для установления рыночной стоимости, экспертизой рыночная стоимость установлена в размере 5 338 804 руб</t>
  </si>
  <si>
    <t>Решение Верховного суда Республики Дагестан от 04 октября 2019 г по Делу № 3а-119/2019</t>
  </si>
  <si>
    <t>Назначена экспертиза для установления рыночной стоимости, экспертизой рыночная стоимость установлена в размере 15 547 445 рублей</t>
  </si>
  <si>
    <t>Решение Верховного суда Республики Дагестан от 16 августа 2019 г по Делу № 3а-77/2019</t>
  </si>
  <si>
    <t>Назначена экспертиза для установления рыночной стоимости, экспертизой рыночная стоимость установлена в размере 4 529 328 руб</t>
  </si>
  <si>
    <t>Назначена экспертиза для установления рыночной стоимости, экспертизой рыночная стоимость установлена в размере 
 Здание - 1 015 260 рублей
 Строение - 7 267 300 рублей</t>
  </si>
  <si>
    <t>Решение Верховного суда Республики Дагестан от 26 апреля 2019 г по Делу № 3а-26/2019</t>
  </si>
  <si>
    <t>Назначена экспертиза для установления рыночной стоимости, экспертизой рыночная стоимость установлена в размере 9 286 633 рублей</t>
  </si>
  <si>
    <t>Решение Верховного суда Республики Дагестан от 1 апреля 2019 г по Делу № 3а-24/2019</t>
  </si>
  <si>
    <t>Назначена экспертиза для установления рыночной стоимости, экспертизой рыночная стоимость установлена в размере 23 893 888 рублей</t>
  </si>
  <si>
    <t>Решение Верховного суда Республики Дагестан от 27 марта 2019 г по Делу № 3а-20/2019</t>
  </si>
  <si>
    <t>Назначена экспертиза для установления рыночной стоимости, экспертизой рыночная стоимость установлена в размере 14 719 000 рублей</t>
  </si>
  <si>
    <t>Решение Вологодского областного суда от 25 января 2018 года № 3а - 1/2018</t>
  </si>
  <si>
    <t>Экспертиза в целях проверки отчета и установления рыночной стоимости. Земельный участок - 8 133 192 руб.
 Здание - 50 088 187 руб.</t>
  </si>
  <si>
    <t>Решение Вологодского областного суда от 22 июня 2018 года № 3а - 3/2018</t>
  </si>
  <si>
    <t>Экспертиза в целях установления рыночной стоимости.
 26 799 171 руб.</t>
  </si>
  <si>
    <t>Решение Вологодского областного суда от 25 декабря 2017 года № 3а - 84/2017</t>
  </si>
  <si>
    <t>Экспертиза в целях установления рыночной стоимости.
 5 677 892 рубля
 .</t>
  </si>
  <si>
    <t>Не соответствует.
 Согласно заключению эксперта ООО «Лаборатории судебных экспертиз» ФИО3 от &lt;ДАТА&gt; №... оценщиками ФИО1, ФИО2 соблюдены требования к описанию объекта оценки с кадастровым номером №..., расположенного по адресу: &lt;адрес&gt;.
 Оценщиками не соблюдены требования федеральных стандартов оценки, предъявляемые к форме и содержанию отчета. В нарушение ФСО № 7, п. 8, в отчете отсутствует п. «Состав объекта оценки с указанием сведений, достаточных для идентификации каждой из его частей (при наличии)», п. «Характеристики объекта оценки и его оцениваемых частей или ссылки на доступные для оценщика документы, содержащие такие характеристики». Данные пункты в обязательном порядке должны содержаться в задании на оценку.
 Оценщиками не соблюдены требования к методам расчета рыночной стоимости объекта недвижимости с кадастровым номером №..., допущены нарушения п.п. 5, 8и ФСО №3, п.п. 8, 23в ФСО №7, повлиявшие на определение итоговой величины рыночной стоимости объекта недвижимости с кадастровым номером №..., информация, использованная оценщиками, не является достоверной, достаточной и проверяемой.</t>
  </si>
  <si>
    <t>Решение Вологодского областного суда от 18 апреля 2018 года № 3а-88/2018</t>
  </si>
  <si>
    <t>Экспертиза в целях установления рыночной стоимости.
 28 697 304 рублей</t>
  </si>
  <si>
    <t>Не соответствует.
 Согласно заключению эксперта ООО «Лаборатории судебных экспертиз» Ж.И.Н. от 21 марта 2018 года № 010318-ЭОЖ-3019 оценщиками ООО «Центр независимой оценки и экспертизы собственности» Ж.А.А. и Б.Н.В. допущены нарушения, повлиявшие на определение итоговой величины рыночной стоимости объекта недвижимости с кадастровым номером №..., в том числе:
 не обоснован отказ от применения сравнительного подхода к оценке;
 информация, использованная оценщиками, не является проверяемой (на странице 55 отчета указан вид разрешенного использования Аналога № 1 – для коммерческих объектов. В распечатке сайта на странице 56 отчета такие сведения отсутствуют. На странице 65 отчета указан первый этаж расположения Аналога № 2. В распечатке сайта на странице 68 отчета такие сведения отсутствуют. На странице 65 отчета указан первый этаж расположения Аналога № 3. В распечатке сайта на странице 69 отчета такие сведения отсутствуют).</t>
  </si>
  <si>
    <t>Решение Вологодского областного суда от 02 июля 2018 года № 3а - 96/2018</t>
  </si>
  <si>
    <t>Решение Вологодского областного суда от 11 сентября 2018 года № 3а - 153/2018</t>
  </si>
  <si>
    <t>Экспертиза в целях установления рыночной стоимости.
 21 620 570 руб.</t>
  </si>
  <si>
    <t>Не соответствует.
 Согласно заключению эксперта ООО «Лаборатория судебных экспертиз» Жирнова И.Н. от &lt;ДАТА&gt; №... оценщиком .... не соблюдены требования федеральных стандартов оценки, предъявляемые к методам расчёта рыночной стоимости объекта недвижимости с кадастровым номером №..., расположенного по адресу: &lt;адрес&gt;, допущены нарушения, повлиявшие на определение итоговой величины рыночной стоимости объекта недвижимости с кадастровым номером №..., неправильно определены факторы, влияющие на стоимость объекта недвижимости.</t>
  </si>
  <si>
    <t>Решение Вологодского областного суда от 30 августа 2018 года № 3а-197/2018</t>
  </si>
  <si>
    <t>Экспертиза в целях установления рыночной стоимости.
 8 310 375 рублей</t>
  </si>
  <si>
    <t>Не соответствует.
 Согласно заключению эксперта ООО «Лаборатории судебных экспертиз» Ж.И.Н. от 03 августа 2018 года № 160718-ЭОЖ-3019 оценщиками ООО «Консультационно-аналитический центр «РосЭксперт» Ж.М.Б. и К.М.И. соблюдены требования федеральных стандартов оценки, предъявляемые к описанию объекта оценки.
 Оценщиками не соблюдены требования федеральных стандартов оценки, предъявляемые к форме и содержанию отчета. В нарушение пункта 8 ФСО № 7 в отчете отсутствует пункт «Состав объекта оценки с указанием сведений, достаточных для идентификации каждой из его частей (при наличии)». Данный пункт в обязательном порядке должен содержаться в Задании на оценку.
 В нарушение пункта 8 ФСО № 7 в отчете отсутствует пункт «Характеристики объекта оценки и его оцениваемых частей или ссылки на доступные для оценщика документы, содержащие такие характеристики». Данный пункт в обязательном порядке должен содержаться в Задании на оценку.
 В рамках доходного подхода оценщик применяет метод прямой капитализации. Согласно требованиям пункта 23в ФСО № 7 ставка капитализации должна быть рассчитана на основе анализа рыночных данных о соотношениях доходов и цен объектов недвижимости, аналогичных оцениваемому объекту. В нарушение пункта 23в ФСО № 7 оценщик применяет метод кумулятивного построения, который не содержится в ФСО № 7.
 Оценщиками не соблюдены требования к методам расчета рыночной стоимости объекта недвижимости – здания заводоуправления с кадастровым номером №..., расположенного по адресу: &lt;адрес&gt;.
 Оценщиками допущены нарушения, повлиявшие на определение итоговой величины рыночной стоимости объекта недвижимости с кадастровым номером №..., в том числе:
 не обоснован отказ от применения сравнительного подхода к оценке;
 информация, использованная оценщиками, не является проверяемой;
 допущена ошибка при определении математических действий.</t>
  </si>
  <si>
    <t>Решение Вологодского областного суда от 03 октября 2018 года № 3а-212/2018</t>
  </si>
  <si>
    <t>Экспертиза в целях установления рыночной стоимости.
 3 092 834 рубля.</t>
  </si>
  <si>
    <t>Не соответствует.
 Согласно заключению эксперта ООО «Лаборатории судебных экспертиз» Ж.И.Н. от 21 сентября 2018 года № 300818-ЭОЖ-3196 оценщиком индивидуальным предпринимателем К.М.В. не соблюдены требования федеральных стандартов оценки, предъявляемые к методам расчета рыночной стоимости объекта недвижимости – здания с кадастровым номером №...:
 в нарушение пункта 22 ФСО № 7 оценщик отказался от использования сравнительного подхода. По состоянию на дату оценки (25 ноября 2011 года) можно было подобрать достаточное для оценки количество объектов-аналогов с известными ценами сделок и (или) предложений. На страницах 27-28 отчета оценщик приводит достаточное количество объекта из сегментов рынка «торгово-офисные помещения», предлагаемых к продаже;
 в нарушение пункта 23 ФСО № 7 оценщик отказался от использования доходного подхода. Объект оценки сдается в аренду и генерирует потоки доходов. Кроме того, на страницах 29-30 отчета оценщик приводит достаточное количество объекта из сегментов рынка «торгово-офисные помещения», предлагаемых для аренды.
 Оценщиком допущены нарушения, повлиявшие на определение итоговой величины рыночной стоимости объекта недвижимости с кадастровым номером №..., в том числе:
 неправильно определены факторы, влияющие на стоимость объекта недвижимости;
 неправильно принято решение об отказе от использования сравнительного, доходного подходов;
 информация, использованная оценщиками, не является достоверной (на странице 46 отчета оценщик указывает, что нежилое здание представляет собой объект культурного наследия. Вместе с тем, в свидетельстве о праве собственности от 06 июня 2008 года указано, что ограничения (обременения) права не зарегистрированы. В выписке из Единого государственного реестра недвижимости от 04 мая 2018 года также указано, что ограничения (обременения) не зарегистрированы);
 информация, использованная оценщиком, является недостаточной, так как не были применены сравнительный и доходный подходы и не учтена рыночная информация о ценах предложений, аналогичных объектов на дату оценки.
 При этом оценщиком правильно выбран подход к оценке (затратный); ошибки при определении математических действий не допускались; информация, использованная оценщиком, является проверяемой.</t>
  </si>
  <si>
    <t>Решение Вологодского областного суда от 11 октября 2018 года № 3а-211/2018</t>
  </si>
  <si>
    <t>В целях установления рыночной стоимости.
 З/у-12: 4 426 528 рублей 00 копеек 
 З/у-13: 14 794 494 рубля 00 копеек</t>
  </si>
  <si>
    <t>Не соответствует.
 Согласно заключению эксперта ООО «Лаборатории судебных экспертиз» Ж.И.Н. от 25 сентября 2018 года № 270818-ЭОЖ-3193 оценщиком ЗАО Управляющая компания «Магистр» Б.А.В. при составлении отчета № 088-3-18/Н не соблюдены требования федеральных стандартов оценки, предъявляемые к форме и содержанию отчетов:
 в нарушение статьи 11 Федерального закона № 135-ФЗ, пункта 8ж ФСО № 3 не указана дата государственной регистрации юридического лица, которому принадлежит объект оценки. Данная информация в обязательном порядке должна содержаться в пункте «Описание объекта оценки».
 Оценщиком соблюдены требования федеральных стандартов оценки, предъявляемые к описанию объекта оценки и методам расчета рыночной стоимости объекта недвижимости – земельного участка с кадастровым номером №....
 Оценщиком допущены нарушения, повлиявшие на определение итоговой величины рыночной стоимости объекта недвижимости – земельного участка с кадастровым номером №...
 неправильно определены факторы, влияющие на стоимость объекта недвижимости – в нарушение пункта 22б ФСО № 7 в качестве объектов-аналогов используются объекты недвижимости, которые не относятся к одному с оцениваемым объектом сегменту рынка и не сопоставимы с ним по ценообразующим факторам.
 Оценщиком правильно выбран подход к оценке (сравнительный), ошибки при выполнении математических действий не допускались; информация, использованная оценщиком, является достоверной, но недостаточной. Оценщик не применил при оценке сравнительным подходом подходящих аналогов, соответствующих требованиям пункта 10 ФСО № 1.
 Информация, использованная оценщиком, является непроверяемой: в нарушение пункта 5 ФСО № 3 информация, существенным образом влияющая на стоимость объекта недвижимости, не подтверждена.
 Рыночная стоимость объекта недвижимости – земельного участка с кадастровым номером №... на дату оценки составляет 4 426 528 рублей.
 При составлении отчета № 088-16-18/Н оценщиком ЗАО Управляющая компания «Магистр» Б.А.В. не соблюдены требования федеральных стандартов оценки, предъявляемые к форме и содержанию отчетов:
 в нарушение статьи 11 Федерального закона № 135-ФЗ, пункта 8ж ФСО № 3 не указана дата государственной регистрации юридического лица, которому принадлежит объект оценки. Данная информация в обязательном порядке должна содержаться в пункте «Описание объекта оценки».
 Оценщиком соблюдены требования федеральных стандартов оценки, предъявляемые к описанию объекта оценки и методам расчета рыночной стоимости объекта недвижимости – земельного участка с кадастровым номером №....
 Оценщиком допущены нарушения, повлиявшие на определение итоговой величины рыночной стоимости объекта недвижимости – земельного участка с кадастровым номером №...:
 неправильно определены факторы, влияющие на стоимость объекта недвижимости – в нарушение пункта 22б ФСО № 7 в качестве объектов-аналогов используются объекты недвижимости, которые не относятся к одному с оцениваемым объектом сегменту рынка и не сопоставимы с ним по ценообразующим факторам.
 Оценщиком правильно выбран подход к оценке (сравнительный), ошибки при выполнении математических действий не допускались; информация, использованная оценщиком, является достоверной, но недостаточной. Оценщик не применил при оценке сравнительным подходом подходящих аналогов, соответствующих требованиям пункта 10 ФСО № 1.
 Информация, использованная оценщиком, является непроверяемой: в нарушение пункта 5 ФСО № 3 информация, существенным образом влияющая на стоимость объекта недвижимости, не подтверждена.
 Рыночная стоимость объекта недвижимости – земельного участка с кадастровым номером №... на дату оценки составляет 14 794 494 рубля.</t>
  </si>
  <si>
    <t>Решение Вологодского областного суда от 27 декабря2018 года № 3а-288/2018</t>
  </si>
  <si>
    <t>В целях установления рыночной стоимости.
  20 941 625 рублей</t>
  </si>
  <si>
    <t>Не соответствует.
 Согласно заключению эксперта ООО «Лаборатории судебных экспертиз» Ж.И.Н. от 13 декабря 2018 года № 261118-ЭОЖ-3277 оценщиком ООО «Региональный центр экспертизы и оценки» С.Н.А. не соблюдены требования федеральных стандартов оценки, предъявляемые к форме и содержанию отчетов:
 в нарушение пункта 8е ФСО № 3 отсутствуют ограничения и пределы применения полученной итоговой стоимости. Данный пункт в обязательном порядке должен содержаться в разделе отчета «Основные факты и выводы»;
 в нарушение пункта 8 ФСО № 7 отсутствует пункт «Состав объекта оценки с указанием сведений, достаточных для идентификации каждой из его частей (при наличии)». Данный пункт в обязательном порядке должен находиться в разделе «Задание на оценку»;
 в нарушение пункта 8 ФСО № 7 отсутствует пункт «Характеристики объекта оценки и его оцениваемых частей или ссылки на доступные для оценщика документы, содержащие такие характеристики». Данный пункт в обязательном порядке должен находиться в разделе «Задание на оценку».
 Оценщиком не соблюдены требования федеральных стандартов оценки, предъявляемые к описанию объекта оценки:
 в нарушение пункта 5 ФСО № 3 не изложена информация, существенная с точки зрения оценщика для определения стоимости объекта оценки. Оценщик осматривал объект оценки, но в отчете нет фотографий наружной части здания и его окружения, качества подъездных путей, наличия автостоянки.
 Оценщиком не соблюдены требования федеральных стандартов оценки, предъявляемые к методам расчета рыночной стоимости объекта недвижимости – здания с кадастровым номером №...:
 в нарушение пункта 22б ФСО № 7 в качестве объектов-аналогов используются объекты недвижимости, которые не относятся к одному с оцениваемым объектом сегменту рынка и не сопоставимы с ним по ценообразующим факторам.
 Объект оценки – торгово-офисный центр. На страницах 52-53 отчета при оценке сравнительным подходом оценщик использует аналог № 1 – здание профилактория, аналог № 3 – детская поликлиника. По мнению эксперта, данные объекты относятся к другому сегменту рынка, и для их перепрофилирования под офисное здание или торговый центр необходимо затратить значительные средства.
 Оценщиком допущены нарушения, повлиявшие на определение итоговой величины рыночной стоимости объекта недвижимости – здания с кадастровым номером №..., в том числе:
 неправильно определены факторы, влияющие на стоимость объекта недвижимости – в нарушение пункта 22б ФСО № 7 в качестве объектов-аналогов используются объекты недвижимости, которые не относятся к одному с оцениваемым объектом сегменту рынка и не сопоставимы с ним по ценообразующим факторам (Объект оценки – торгово-офисный центр. На страницах 52-53 отчета при оценке сравнительным подходом оценщик использует аналог № 1 – здание профилактория, аналог № 3 – детская поликлиника);
 неправильно выбран подход к оценке – оценщик необоснованно отказался от применения затратного и доходного подходов.
 Ошибки при выполнении математических действий оценщиком не допускались.
 Информация, использованная оценщиком, является недостоверной:
 в нарушение пункта 5 ФСО № 3 и статьи 11 Федерального закона № 135-ФЗ содержание отчета об оценке вводит в заблуждение заказчика оценки и иных заинтересованных лиц (пользователей отчета об оценке).
 На странице 41 отчета указано: «в данной работе, проводя оценку на прошедшую дату (разница между датой оценки и датой составления отчета составляет 5 лет), оценщику достоверно не установить технические характеристики объекта капитального строительства на дату оценки, а также степень износа». По этой причине оценщик отказался от применения затратного подхода. Дата оценки – 23 декабря 2013 года. В отчете на страницах 64-73 имеется копия технического паспорта от 15 ноября 2013 года, в котором указаны все технические характеристики и величина износа объекта оценки, которые необходимы для применения затратного подхода.
 Информация, использованная оценщиком, является недостаточной:
 в отчете нет фотографий наружной части здания и его окружения, качестве подъездных путей, наличия автостоянки.
 На странице 42 отчета указано: «на дату проведения оценки оценщик не располагает достоверной информацией, позволяющей прогнозировать будущие доходы, которые объект оценки способен приносить, а также связанный с объектом оценки расходы». По этой причине оценщик отказался от применения доходного подхода. На страницах 19-33 отчета в разделе 7.4 оценщик использовал данные сайта cherinfo.ru, на котором публикуется информация об аукционах по продаже и аренде муниципального имущества г. Череповца. На этом же сайте в свободном доступе находится масса предложений об аренде торгово-офисной недвижимости по состоянию на 2013 год. Эти сведения доступны и в настоящее время. То есть фактически оценщик располагает достоверной информацией, позволяющей прогнозировать будущие доходы, которые объект оценки способен приносить (арендная плата), но в отчете информация об аренде недвижимости не приводится.
 Информация, использованная оценщиком, является проверяемой.</t>
  </si>
  <si>
    <t>Решение Тамбовского областного суда от 18 октября 2018 г. по делу № 3А-513/2018</t>
  </si>
  <si>
    <t>Экспертиза в целях проверки соответствия отчета установленным требованиям и подтверждения рыночной стоимости
57 184 146</t>
  </si>
  <si>
    <t>Не соответствует.
Поскольку оценщик не произвел действия по вычету стоимости, приходящейся на стоимость земельного участка и величины налога на добавленную стоимость из цен предложений или итоговой рыночной стоимости объекта оценки, и неверно определил операционные расходы при применении доходного подхода. Рыночная стоимость объекта оценки, определенная оценщиком в указанном отчете, не соответствует его действительной рыночной стоимости по состоянию на 1 января 2016 года.</t>
  </si>
  <si>
    <t>Решение Тамбовского областного суда от 27 февраля 2019 г. по делу № 3А-35/2019</t>
  </si>
  <si>
    <t>Экспертиза в целях проверки соответствия отчета установленным требованиям и подтверждения рыночной стоимости
63 607 203</t>
  </si>
  <si>
    <t xml:space="preserve">Не соответствует.
Как следует из исследовательской части экспертного заключения, оценщиком в рамках сравнительного подхода при расчете стоимости земельного участка была допущена существенная ошибка, влияющая на итоговую величину рыночной стоимости. 
</t>
  </si>
  <si>
    <t>Решение Тамбовского областного суда от 16 августа 2018 г. по делу № 3А-527/2018</t>
  </si>
  <si>
    <t>Экспертиза в целях проверки соответствия отчета установленным требованиям и подтверждения рыночной стоимости
7 943 765,82</t>
  </si>
  <si>
    <t xml:space="preserve">Соответствует.
</t>
  </si>
  <si>
    <t>Решение Тамбовского областного суда от 29 апреля 2019 г. по делу № 3А-24/2019</t>
  </si>
  <si>
    <t>Экспертиза в целях проверки соответствия отчета установленным требованиям и подтверждения рыночной стоимости
25 109 721</t>
  </si>
  <si>
    <t>Не соответствует.
Отчет об оценке не содержит значения рыночной стоимости объекта оценки, полученные оценщиком при применении сравнительного и доходного подходов, исходя из определений указанных подходов; доходному подходу оценщиком придан больший вес, нежели сравнительному, ссылаясь на то, что аренда торговых помещений в торговых центрах более распространенная практика, чем продажи, несмотря на то, что объект оценки не расположен в торговом центре; на странице 93 отчета информация в таблице 59 не соответствует краткому пояснению данной таблицы; оценщиком неправильно определен тип парковки объекта оценки.</t>
  </si>
  <si>
    <t>Решение Тамбовского областного суда от 16 августа 2018 г. по делу № 3А-521/2018</t>
  </si>
  <si>
    <t>В ходе судебного разбирательства дела отчет оценщика был признан судом недопустимым доказательством.
Экспертиза в целях установления рыночной стоимости
12 409 775</t>
  </si>
  <si>
    <t>Решение Тамбовского областного суда от 18 октября 2018 г. по делу № 3А-559/2018</t>
  </si>
  <si>
    <t>Экспертиза в целях проверки соответствия отчета установленным требованиям и подтверждения рыночной стоимости 
1 объект:
99 490 755,29
2 объект:
22 036 590,38</t>
  </si>
  <si>
    <t xml:space="preserve">Соответствует.
</t>
  </si>
  <si>
    <t>Решение Тамбовского областного суда от 4 сентября 2018 г. по делу № 3А-528/2018</t>
  </si>
  <si>
    <t>Экспертиза в целях проверки соответствия отчета установленным требованиям и подтверждения рыночной стоимости
1 объект: 
7 233 390,33
2 объект:
93 991 855,11</t>
  </si>
  <si>
    <t>1 объект: Не соответствует.
2 объект: соответствует.
Как указал эксперт, рыночная стоимость объектов, определенная оценщиком в указанных отчетах, соответствует их рыночной стоимости. Учитывая тот факт, что отчет оценщика по 1 объекту выполнен с нарушениями и не соответствует требованиям законодательства Российской Федерации об оценочной деятельности, рыночная стоимость объекта исследования принимается в размере рыночной стоимости, определенной экспертом – 7 233 390 руб. 33 коп.</t>
  </si>
  <si>
    <t>Решение Тамбовского областного суда от 28 марта 2019 г. по делу № 3А-64/2019</t>
  </si>
  <si>
    <t>В связи с наличием недостатков отчета по делу была назначена судебная экспертиза в целях установления рыночной стоимости объекта недвижимости. Судом было установлено, что отчет не может быть признан допустимым доказательством, поскольку не соответствует требованиям п.5 ФСО №3 «Требования к отчету об оценке», утв. приказом МЭР РФ от 20.05.2015 № 299, п.22 «б» ФСО №7 «Оценка недвижимости», утв. приказом МЭР РФ от 25.09.2014 № 611, т.к. оценщик при определении рыночной стоимости объекта оценки подобрал объекты-аналоги торгового назначения, относящиеся к 5 группе видов разрешенного использования. Между тем, объект оценки имеет вид разрешенного использования «для строительства центра многофункционального использования» и относится к 17 группе видов разрешенного использования «Земельные участки, предназначенные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что оценщиком не было учтено при расчете рыночной стоимости земельного участка.
Размер рыночной стоимости, установленный экспертизой - 9 414 160</t>
  </si>
  <si>
    <t>Решение Тамбовского областного суда от 15 января 2019 г. по делу № 3А-15/2019</t>
  </si>
  <si>
    <t xml:space="preserve">Соответствует.
Отсутствие в отчете при сравнительном подходе корректировки по объекту-аналогу №2, являющемуся объектом культурного наследия регионального значения, по такому ценообразующему фактору как «имущественные права, ограничения (обременения) объекта недвижимости», является правильным, поскольку предмет оценки является сам объект недвижимости, а не его имущественные права, что у суда вызывает сомнения, поскольку, исходя из положений подп. «е» п.22 Федерального стандарта оценки №7, утвержденного приказом Минэкономразвития РФ от 25 сентября 2014 года №611, и принятых оценщиком при проведении оценки объекта оценки допущений, в частности в пункте 10 на странице 8 отчета, используемым элементом сравнения при сравнительном подходе являются имущественные права, ограничения (обременения) этих прав, и оценщиком оценивается объект с учетом права собственности и ограничений (обременений), установленных в публично-правовых интересах в отношении объекта недвижимости, связанных, в том числе с государственной охраной объектов культурного наследия; имущественные права для целей и предполагаемого использования результатов оценки не являются ценообразующим фактором при условии, что аналоги, выбранные для сравнения, обладают правом собственности без обременений и ограничений.
Вместе с тем, указанный недостаток отчета, не повлиял существенным образом на правильность вывода оценщика об итоговой рыночной стоимости объекта оценки в размере 14 008 346 руб. 60 коп., о чем свидетельствует результат проведенного экспертом альтернативного расчета рыночной стоимости объекта оценки при применении других объектов-аналогов, составляющей по выводам эксперта 13 759 974 руб..
В любом случае, полученный оценщиком результат оценки, как это следует из экспертного заключения, подпадает в допустимый диапазон стоимости объекта оценки на дату его оценки (от 12 637 923 руб. до 14 882 025 руб.).
</t>
  </si>
  <si>
    <t>Решение Тамбовского областного суда от 22 января 2019 г. по делу № 3А-11/2019</t>
  </si>
  <si>
    <t>Экспертиза в целях проверки соответствия отчета установленным требованиям и подтверждения рыночной стоимости 43 272 797</t>
  </si>
  <si>
    <t xml:space="preserve">Не соответствует.
Рыночная стоимость объекта оценки, определенная оценщиком в отчете не соответствует его действительной рыночной стоимости, которая определена экспертом в результате произведенного им расчета без учета налога на добавленную стоимость.
Как следует из исследовательской части экспертного заключения, оценщик неверно охарактеризовал тип парковки объекта оценки, а выполненные им расчеты итоговой величины стоимости объекта оценки не соответствуют логике согласования результатов, полученных в рамках применяемых подходов и методов, и не приведенных в одной базе при использовании разного типа объекта, и соответственно, согласование рыночной стоимости дает неверный итоговый результат. </t>
  </si>
  <si>
    <t>Решение Тамбовского областного суда от 21 февраля 2019 г. по делу № 3А-646/2018</t>
  </si>
  <si>
    <t>Экспертиза в целях проверки соответствия отчета установленным требованиям и подтверждения рыночной стоимости 40 227</t>
  </si>
  <si>
    <t xml:space="preserve">Не соответствует.
Как следует из исследовательской части экспертного заключения, оценщик неверно определил сегмент рынка, к которому относится объект оценки, что привело к искажению проведенного анализа фактических данных о ценах сделок и предложений с объектами недвижимости, ценообразующих факторов и выводов относительно рынка недвижимости в сегменте, необходимом для оценки объекта оценки; подходы и методы, примененные оценщиком для определения стоимости, необоснованны. </t>
  </si>
  <si>
    <t>Решение Тамбовского областного суда от 19 сентября 2018 г. по делу № 3А-455/2018</t>
  </si>
  <si>
    <t>Экспертиза в целях проверки соответствия отчета установленным требованиям и подтверждения рыночной стоимости 29 913 100</t>
  </si>
  <si>
    <t>Отчет оценщика по формальным признакам соответствует требованиям законодательства Российской Федерации об оценочной деятельности, в том числе требованиям Федерального закона от 29 июля 1998 г. № 135-ФЗ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при этом, рыночная стоимость объекта недвижимости, определенная оценщиком в отчете не соответствует его рыночной стоимости по состоянию на 1 января 2016 года.
Как следует из исследовательской части экспертного заключения и пояснений эксперта, данных в судебном заседании, основной причиной расхождения результатов оценки, полученных им и оценщиком, является то, что в отчете оценщиком выполнен анализ фактических данных о ценах сделок и/или предложений с объектами недвижимости из интересующего сегмента рынка, однако приведенное в качестве аналогов количество объектов, а также их качество (множество различий по основным ценообразующим факторам) не отражает фактического состояния рынка. Именно некачественный подбор оценщиком объектов-аналогов и их несовпадение по ряду факторов привело к значительному искажению итоговой стоимости. При немалом количестве объектов-аналогов в открытом доступе, оценщиком были выбраны отдельные аналоги, часть из которых в настоящее время невозможно проверить. Для достижения полной объективности и полноты исследования достоверность отчета об оценке определялась методом нового расчета рыночной стоимости объекта оценки.
Экспертом произведен анализ сегмента рынка, к которому относится объект оценки, и выбрано в отличие от оценщика несколько наиболее типичных предложений о продаже объектов недвижимости, сопоставимых по экономическим, материальным, техническим и другим характеристикам с объектом оценки.
При определении рыночной стоимости объекта недвижимости эксперт применил сравнительный и доходный подходы, которые были применены оценщиком в своем отчете</t>
  </si>
  <si>
    <t>Решение Тамбовского областного суда от 29 ноября 2018 г. по делу № 3А-429/2018</t>
  </si>
  <si>
    <t>В рамках рассмотрения дела были проведены 2 экспертизы. 
1) Экспертиза в целях проверки соответствия отчета установленным требованиям и подтверждения рыночной стоимости 8 127 360. 
2) Повторная судебная экспертиза в связи с наличием сомнений в обоснованности первого экспертного заключения. Размер рыночной стоимости, установленный повторной экспертизой - 5 898 603. 
При составлении первого экспертного заключения были допущены существенные нарушения требований действующего законодательства об оценочной деятельности, поэтому, в соответствии с позицией суда, оно не могло быть положено в основу судебного решения.</t>
  </si>
  <si>
    <t xml:space="preserve">Не соответствует. 
Согласно первому экспертному заключению отчет об оценке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 135-ФЗ от 29 июля 1998 года в действующей редакции, федеральным стандартам оценки и другим актам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Итоговая величина стоимости объекта недвижимости административного истца, отраженная в отчетах (стоимость объекта оценки), не соответствует его рыночной стоимости, как наиболее вероятной цены, по которой объект оценки может быть отчуждены на дату оценки на открытом рынке в условиях конкуренции, когда стороны сделки действуют разумно, располагая всей необходимой информации, а на величине цены сделки не отражаются какие-либо чрезвычайные обстоятельства, в рамках вида проводимой экспертизы.
Согласно повторному экспертному заключению отчет об оценке также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 135-ФЗ от 29 июля 1998 года в действующей редакции, федеральным стандартам оценки и другим актам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Итоговая величина стоимости объекта недвижимости административного истца, отраженная в отчетах (стоимость объекта оценки), не соответствует его рыночной стоимости, как наиболее вероятной цены, по которой объект оценки может быть отчуждены на дату оценки на открытом рынке в условиях конкуренции, когда стороны сделки действуют разумно, располагая всей необходимой информации, а на величине цены сделки не отражаются какие-либо чрезвычайные обстоятельства, в рамках вида проводимой экспертизы. </t>
  </si>
  <si>
    <t xml:space="preserve">Решение Тульского областного суда от 27 декабря 2018 года по делу  3а-802/2018 </t>
  </si>
  <si>
    <t xml:space="preserve">Экспертиза в целях проверки соответствия отчета установленным требованиям и подтверждения рыночной стоимости  2 281 300 </t>
  </si>
  <si>
    <t xml:space="preserve">Не соответствует.  
Расчет рыночной стоимости объекта (в целях исчисления налога на имущество без его реализации) с учетом НДС не является правомерным и на законе не основано. 
Кроме того, эксперт отметил и это следует из отчета, что корректировка на возмещение капитала оценщиком не произведена, что говорит о некорректности расчета ставки капитализации и приводит к искажению результата, полученного в рамках доходного подхода. 
Выявленные нарушения значительно повлияли на итоговый результат.
</t>
  </si>
  <si>
    <t xml:space="preserve">Решение Тульского областного суда от 20 марта 2019 года по делу 3а-124/2019 (3а-955/2018)  </t>
  </si>
  <si>
    <t>Экспертиза в целях проверки соответствия отчета установленным требованиям и подтверждения рыночной стоимости 49 644 000 и 19 645 000</t>
  </si>
  <si>
    <t>Не соответствует.   
В нарушение требований п.11 ФСО №3 в объявлениях по аналогам, взятых с сайта Авито, не раскрыты номера телефонов продавцов, аналоги нельзя проверить, так как нет даты публикации. Дата публикации по аналогу №2 - март 2017 года, а оценщик указал 2018 год. При расчете корректировочных коэффициентов оценщик использовал устаревший справочный материал. 
В связи с изложенным указанный отчет за основу при определении рыночной стоимости земельных участков, по мнению суда, взят быть не может, как не обладающий признаком достоверности.</t>
  </si>
  <si>
    <t xml:space="preserve">Решение Тульского областного суда от 18 марта 2019 года по делу  3а-130/2019 (3а-961/2018)  </t>
  </si>
  <si>
    <t xml:space="preserve">Экспертиза в целях проверки соответствия отчета установленным требованиям и подтверждения рыночной стоимости 4 920 630 </t>
  </si>
  <si>
    <t xml:space="preserve">Решение Тульского областного суда от 13 марта 2019 года по делу 3а-138/2019 (3а-969/2018) </t>
  </si>
  <si>
    <t>Экспертиза в целях проверки соответствия отчета установленным требованиям и подтверждения рыночной стоимости 8 400 009,19</t>
  </si>
  <si>
    <t xml:space="preserve">Не соответствует.  
Как отмечено экспертом (и видно при анализе отчета), информация подтверждена объявлениями, но они не читаемы, ссылка на интервью продавца ничем не подтверждена, имеется иная ценовая информация, использование которой проводит к иной стоимости объекта (нарушение п.13 ФСО №1, п.3 ФСО №3, п. 11 (д) ФСО №7, п.25 ФСО №7, п.5 ФСО №3); в обоснование величин корректировок имеет место ошибка в корректировке на площадь в аналоге № 4 (п.3,4,5 ФСО №3).
Выявленные нарушения являются существенными, так как влияют на итоговую стоимость.
</t>
  </si>
  <si>
    <t xml:space="preserve">Решение Тульского областного суда от 19 марта 2018 года по делу №3а-142/2019 (3а-973/2018) </t>
  </si>
  <si>
    <t xml:space="preserve">Экспертиза в целях проверки соответствия отчета установленным требованиям и подтверждения рыночной стоимости 17 390 000 </t>
  </si>
  <si>
    <t xml:space="preserve">Соответствует.  
Эксперт подтвердил рыночную стоимость объекта, определенную оценщиком. </t>
  </si>
  <si>
    <t xml:space="preserve">Решение Тульского областного суда от 17 апреля 2019 года по делу 3а-240/2019  </t>
  </si>
  <si>
    <t>Экспертиза в целях проверки соответствия отчета установленным требованиям и подтверждения рыночной стоимости 1 084 824 и 223 380</t>
  </si>
  <si>
    <t xml:space="preserve">Соответствует.  
Эксперт подтвердил рыночную стоимость объектов, определенную в отчете. </t>
  </si>
  <si>
    <t xml:space="preserve">Решение Тульского областного суда от 17 апреля 2019 года по делу №3а-252/2019  </t>
  </si>
  <si>
    <t xml:space="preserve">Экспертиза в целях проверки соответствия отчета установленным требованиям и подтверждения рыночной стоимости 3 607 310,14 </t>
  </si>
  <si>
    <t xml:space="preserve">Не соответствует. 
В частности, эксперт отметил и это следует из отчета, в нарушение п.8 (з) ФСО -3, п.11 (г) ФСО – 7, п.5 ФСО -3, п.11 ФСО -3, в отчете отсутствует анализ основных факторов, влияющих на цены сделок, спроса и предложений, не приведены основные выводы относительно рынка недвижимости в сегменте объекта оценки; в нарушение п.13 ФСО – 1, п.3 ФСО – 3, п.11 (д), 25 ФСО – 7, п.5 ФСО – 3, использованная оценщиком информация подтверждена объявлениями, но в имеющемся виде проверить эту информацию возможности нет; в нарушение п.8 (и) ФСО – 3, п.22 ФСО – 7 в отчете отсутствует описание процедуры оценки; в нарушение п.12 ФСО – 1, п.22 ФСО- 7, не описаны принципы выбора аналогов из общего списка.
В отчете оценщик указал, что использовал сравнительных подход при оценке объекта, однако использовал метод обоснования расчета коэффициентов взвешивания, применяемых на стадии обобщения результатов корректировок. 
Эти и иные нарушения существенно повлияли на итоговый результат, так что отчет оценщика не может быть взят за основу при определении величины рыночной стоимости объекта, так как не обладает признаком достоверности. 
</t>
  </si>
  <si>
    <t xml:space="preserve">Решение Тульского областного суда от 13 мая 2019 года по делу  № 3а-289/2019 </t>
  </si>
  <si>
    <t xml:space="preserve">Экспертиза в целях проверки соответствия отчета установленным требованиям и подтверждения рыночной стоимости 32 926 300 </t>
  </si>
  <si>
    <t xml:space="preserve">Не соответствует.
Как установлено п.п.12, 13,14 ФСО-1, сравнительный подход - совокупность методов оценки, основанных на получении стоимости объекта оценки путем сравнения оцениваемого объекта с объектами-аналогами.
Сравнительный подход рекомендуется применять, когда доступна достоверная и достаточная для анализа информация о ценах и характеристиках объектов-аналогов. При этом могут применяться как цены совершенных сделок, так и цены предложений.
В рамках сравнительного подхода применяются различные методы, основанные как на прямом сопоставлении оцениваемого объекта и объектов-аналогов, так и методы, основанные на анализе статистических данных и информации о рынке объекта оценки.
Как отмечено экспертом и видно из отчета оценщика, использованный оценщиком аналог №3 имеет дом и гараж, что не учтено оценщиком, неправильно определена корректировка на коммуникации для аналогов №2 и 3, справка о коммуникациях на оцениваемый объект нет. Эти нарушения говорят о неправильно подобранных аналогах и ошибках в расчетах. 
Эти и иные нарушения существенно повлияли на итоговый результат, так что отчет оценщика не может быть взят за основу при определении величины рыночной стоимости объекта, так как не обладает признаком достоверности. 
</t>
  </si>
  <si>
    <t xml:space="preserve">Решение Тульского областного суда от 13 мая 2019 года по делу № 3а-301/2019 </t>
  </si>
  <si>
    <t>Экспертиза в целях проверки соответствия отчета установленным требованиям и подтверждения рыночной стоимости 34 557 000</t>
  </si>
  <si>
    <t xml:space="preserve">Соотвествует.
Отчет оценщика соответствует требованиям федерального закона «Об оценочной деятельности в Российской Федерации» от 29.07.1998 года № 135-ФЗ, федеральным стандартам оценки и другим актам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Рыночная стоимость земельного участка, определенная оценщиком в указанном отчете подтверждается.
</t>
  </si>
  <si>
    <t xml:space="preserve">Решение Тульского областного суда от 7 июня 2018 года по делу № 3а-566/2018  </t>
  </si>
  <si>
    <t xml:space="preserve">Экспертиза в целях проверки соответствия отчета установленным требованиям и подтверждения рыночной стоимости 1 486 450 </t>
  </si>
  <si>
    <t xml:space="preserve">Не соответствует.
По мнению эксперта, в инспектируемом отчете не приведены сведения о независимости оценщика и юридического лица, с которым оценщик заключил трудовой договор, чем нарушены требования ст. 16 закона №135-ФЗ, не корректно применена корректировка на коммуникации. Так, на основании методики, используемой оценщиком в рамках определения данной корректировки на стр. 62 исследуемого отчета, коммуникации: водоснабжение, канализация, теплоснабжение, коммуникационные связи дифференцируются в диапазоне от 5-15%. Согласно расчетам оценщика, при прочих равных условиях объект оценки, имеющий подведение водоснабжения, канализации и теплоснабжения сопоставим по данному фактору с аналогами №1 и №3, которые имеют подведение водоснабжения и канализации (процент корректировки согласно расчетам оценщика по 5%, электричество и газоснабжение в данном случае исключаем). Исходя из этого, оценщик не учитывает затраты подведение теплоснабжения к аналогам №1 и №3. В данном случае эксперт считает, что при расчетах необходимо учитывать косвенные затраты на подведение теплоснабжения через соответствующий процент корректировки. 
В связи с выявленными недостатками отчета, эксперт пришел к выводу, что отчет оценщика не соответствует требованиям действующего законодательства и произвел расчет рыночной стоимости спорного земельного участка методом сравнения продаж в рамках сравнительного подхода.
</t>
  </si>
  <si>
    <t xml:space="preserve">Решение Тульского областного суда от 5 июня 2018 года по делу  № 3а-587/2018  </t>
  </si>
  <si>
    <t xml:space="preserve">Экспертиза в целях проверки соответствия отчета установленным требованиям и подтверждения рыночной стоимости 5 607 078 </t>
  </si>
  <si>
    <t xml:space="preserve">Не соответствует. 
По мнению эксперта, отчет скреплен печатью юридического лица, за подписью оценщика, чем нарушен п.6 ФСО№3, документы оценщика заверены ненадлежащим образом, чем нарушен ФСО-3 п.12, не приведены ограничения и пределы применения полученной итоговой стоимости, чем нарушен п. 8е ФСО№3, не приведены характеристики объекта оценки и его оцениваемых частей или ссылки на доступные для оценщика документы, содержащие такие характеристики; отсутствует информация обо всех, привлекаемых к проведению оценки и подготовке отчета об оценке организациях и специалистах с указанием их квалификации и степени их участия в проведении оценки объекта оценки, чем нарушены требования п. 8д ФСО №3, не приведены сведения о независимости оценщика и юридического лица, с которым оценщик заключил трудовой договор, согласно описанию объекта оценки и фотоматериалам, представленным оценщиком, текущее использование объекта оценки не совпадает с разрешенным использованием, не приведено обоснование значений или диапазонов значений ценообразующих факторов, отсутствует анализ внешних факторов, влияющих на стоимость объекта, чем нарушен п. 8з ФСО №3, отсутствуют основные выводы относительно рынка недвижимости в сегментах, необходимых для оценки объекта, например динамика рынка, спрос, предложение, объем продаж, емкость рынка, мотивации покупателей и продавцов, ликвидность, колебания цен на рынке оцениваемого объекта и другие выводы, чем нарушен п. 11д ФСО №7, отсутствует описание методики расчета рыночной стоимости в рамках сравнительного подхода, оценщиком неверно рассчитана корректировка на наличие коммуникаций для объекта-аналога №1, при описании оценщиком корректировки на расположение относительно красной линии, отсутствует логическое обоснование применения соответствующих коэффициентов и не указан источник информации, на основании которого применена корректировка; оценщиком допущены математические ошибки при расчете скорректированной цены на стр. 43 отчета по объектам аналогам № 2,4, в отчете не отражена сопоставимость результата с рыночными данными.
В связи с выявленными недостатками отчета, эксперт пришел к выводу, что отчет оценщика не соответствует требованиям действующего законодательства и произвел расчет рыночной стоимости спорного земельного участка методом сравнения продаж в рамках сравнительного подхода.
</t>
  </si>
  <si>
    <t xml:space="preserve">Решение Тульского областного суда от 30 июля 2018 года по делу № 3а-669/2018  </t>
  </si>
  <si>
    <t xml:space="preserve">Экспертиза в целях проверки соответствия отчета установленным требованиям и подтверждения рыночной стоимости 11 388 570 </t>
  </si>
  <si>
    <t xml:space="preserve">Не соответствует. 
По мнению эксперта, в инспектируемом отчете выбранный оценщиком сравнительный подход в оценке корректен и обоснован с точки зрения достаточности и достоверности. Процедура и последовательность расчетов описана в полной мере. Однако, экспертом выявлены нарушения, как формального характера: раздел отчета «Основные факты и выводы» не содержит пункта «Ограничения и пределы применения полученной итоговой стоимости», так и влияющие на стоимость объекта оценки: аналоги №1 и3 не сопоставимы с объектом оценки по ценнобразующему фактору «разрешенное использование», что является нарушением п.10 ФСО №1, п. 22 ФСО №7. 
В связи с выявленными недостатками отчета, эксперт пришел к выводу, что отчет оценщика не соответствует требованиям действующего законодательства и произвел расчет рыночной стоимости спорного земельного участка методом сравнения продаж в рамках сравнительного подхода.
</t>
  </si>
  <si>
    <t xml:space="preserve">Решение Тульского областного суда от 20 марта 2019 года по делу  № 3а-93/19  </t>
  </si>
  <si>
    <t xml:space="preserve">Экспертиза в целях проверки соответствия отчета установленным требованиям и подтверждения рыночной стоимости. Размер рыночной стоимости, установленный экспертизой: объект 1 - 4 079 305
объект 2 - 3 756 786
объект 3 - 2 120 418
объект 4 - 38 185 764
объект 5 - 5 054 530
объект 6 - 56 128 783
объект 7 - 2 777 281
</t>
  </si>
  <si>
    <t xml:space="preserve">Не соответствует.
Так, по мнению эксперта, в отчете выявлены следующие нарушения, влияющие на результаты оценки: при определении рыночной стоимости объектов оценки в рамках сравнительного подхода к оценке, в распечатках предложений аналогов на стр. 79-81 отчета отсутствуют даты публикаций данных объявлений, позволяющие установить актуальность содержащейся в них информации на дату оценки. Объектами оценки являются 7 индустриальных объектов недвижимости, входящих в состав законсервированной производственной площадки предприятия. Всего на земельном участке, на котором находятся объекты оценки, зарегистрировано 67 объектов капитального строительства (стр. 13 отчета). В отчете отсутствуют обоснованные данные о том, что объекты оценки объединены в какой либо бизнес-проект, связаны между собой функционально или технологически. Рыночная стоимость каждого из объектов в целях уточнения их кадастровой стоимости устанавливается индивидуально. Однако, оценщик на стр. 39-44 отчета необоснованно и некорректно определил стоимость объектов оценки сравнительным подходом по их суммарной общей площади, как единой производственной базы. На стр. 41 отчета указано, что «поправка на право собственности на участок» к удельным ценам аналогов не применялась, так как «под объектами-аналогами, как и под объектом оценки, земельные участки находятся в собственности». Однако, в распечатке объявления о продаже аналога №3 на стр. 80 отчета сказано: «Земельный участок …в бессрочном пользовании. Имеется возможность выкупа земли за 2,5% от кадастровой стоимости», что свидетельствует о том, что цена зданий, предлагаемых на продажу по данному объявлению, не включает права на земельный участок. Указанные обстоятельства привели к некорректности и необоснованности определения стоимости объекта оценки сравнительным подходом, а также к нарушению принципов составления отчета об оценке (п. 5 ФСО-3) и требований ст.11 закона № 135-ФЗ в части недопущения неоднозначного толкования отчета об оценке и введения в заблуждение его пользователей. В рамках доходного подхода к оценке: 1. Объектами оценки являются 7 индустриальных объектов недвижимости, входящих в состав законсервированной производственной площадки предприятия. Всего на земельном участке, на котором находятся объекты оценки зарегистрировано 67 объектов капитального строительства (стр. 13 отчета). В отчете отсутствуют обоснованные данные о том, что объекты оценки объединены в какой либо бизнес-проект, связаны между собой функционально или технологически. Рыночная стоимость каждого из объектов в целях уточнения их кадастровой стоимости устанавливается индивидуально. Однако, оценщик на стр. 33 и 48-49 отчета необоснованно и некорректно определил стоимость объектов оценки доходным подходом по их суммарной общей площади, как единой производственной базы. 2. Расчет чистого операционного дохода от использования объекта оценки на стр. 48-49 отчета выполнен на основе неоднозначной и неподтвержденной информации, в частности: 2.1 Величина «наиболее вероятной арендной ставки» на стр. 33 отчета определена на основе неподтвержденной информации. В отчете отсутствуют распечатки предложений аренды производственно-складских объектов недвижимости, приведенных на стр. 32 отчета, конкретные ссылки на источники информации в данных предложениях отсутствуют (URL-адреса), указаны только наименования WEB-сайтов. 2.2. Скидка на торг к величине арендной ставки в размере 40%, установленная оценщиком экспертно в размере 40% на стр. 33 отчета не обоснована. 2.3. На стр. 33 отчета установлена «наиболее вероятная ставка арендной платы за пользование производственно-административными строениями» в размере 51 руб./кв.м., однако на стр.47 Отчета указано, что ее величина составляет «60 руб./кв.м. в мес.». 2.4 Величины «расходов на управление» на стр. 48 определены необоснованно (без ссылок на источники информации). 2.5 Отдельные параметры расчетной таблицы на стр. 48,49 отчета не обоснованы и не упоминаются в тексте отчета: «периодичность капитального ремонта 25 лет», «размер земельного участка 0 кв.м.», «налогооблагаемая кадастровая стоимость земельного участка 0 руб.». 2.6 В отчете не обоснован порядок расчета расходов на «капитальные резервы». Их величина некорректно и необоснованно определяется от уточняемой оценщиком суммарной кадастровой стоимости объектов оценки (в соответствующей строке таблицы на стр. 49 ошибочно указана «стр. 13» - нулевая кадастровая стоимость земельного участка). 2.7 Планируемый налог на недвижимость и страховые платежи на стр. 33 отчета некорректно и необоснованно определяются от уточняемой Оценщиком кадастровой стоимости объектов капитального строительства. Указанные обстоятельства привели к некорректности и необоснованности определения стоимости объектов оценки доходным подходом, а также к нарушению принципов составления отчета об оценке ( п. 5 ФСО-3) и требований ст.11 закона № 135-ФЗ в части недопущения неоднозначного толкования отчета об оценке и введения в заблуждение его пользователей. При описании процедуры согласования результатов оценки существенная разница между результатами применения подходов к оценке (результат доходного подхода более чем на 40% меньше результата сравнительного подхода) не проанализирована. Итоговая стоимость объектов оценки ( стр. 49, 50 отчета) представляет собой стоимость единых объектов недвижимости (ЕОН), включающих в себя условно разделяемые стоимости объектов капитального строительства (ОКС-здания) и земельных участков, на которых они расположены. В соответствии со ст. 390 НК РФ кадастровая (рыночная) стоимость земельного участка является налоговой базой для исчисления земельного налога. Расположенный на земельном участке объект капитального строительства в соответствии со ст. 374 НК РФ является объектом налогообложения по налогу на имущество (земельные участки такими объектами не являются). Поэтому во избежание двойного налогообложения земельных участков, занимаемых объектами оценки, их кадастровая стоимость должна быть удалена из итоговой стоимости. В отчете этого сделано не было. Итоговая стоимость объектов оценки определена в отношении их суммарной общей площади. Каким образом установлена итоговая стоимость каждого из объектов оценки в таблице 16 на стр. 49, 50 отчета оценщиком не обосновано. </t>
  </si>
  <si>
    <t xml:space="preserve">Решение Тульского областного суда от 15 января 2019 года по делу № 3а-10/2019    </t>
  </si>
  <si>
    <t>Экспертиза в целях проверки соответствия отчета установленным требованиям и подтверждения рыночной стоимости 342 362 000</t>
  </si>
  <si>
    <t xml:space="preserve">Не соответствует.
Как видно из отчета и отмечено экспертом, в нарушение п.8 ФСО №1, дата обновления по объекту – аналогу №1 «11.11.2018 года», тогда как дата оценки «07.06.2018 года», тогда как при обновлении могла измениться цена продажи. Кроме того, аналог №1 имеет улучшения в виде забора на фундаменте и коммуникации: газ, вода, что в отчете не учитывается. Аналог №4 имеет улучшения в виде летнего домика и, как видно из фотографии, к дому проведено электричество, тогда как в отчете это не учитывается. Расстановка баллов для корректировки на местоположение не имеет обоснования, так что проверить ее правильность не представляется возможным. Также никак не обоснован корректирующий коэффициент 1.47, используемый в отчете (п.5 ФСО №). Данные нарушения повлияли на результаты расчетов.
В связи с изложенным отчет  при определении рыночной стоимости земельного участка за основу взят быть не может, как не обладающий признаком достоверности.
</t>
  </si>
  <si>
    <t xml:space="preserve">Решение Тульского областного суда от 23 октября 2018 года по делу 3а-734/2018  </t>
  </si>
  <si>
    <t>Экспертиза в целях проверки соответствия отчета установленным требованиям и подтверждения рыночной стоимости 3 976 841,72</t>
  </si>
  <si>
    <t xml:space="preserve">Не соответствует. 
Отчет, согласно заключению судебной экспертизы, признанному судом допустимым и достоверным доказательством по делу, не соответствует требованиям законодательства в сфере оценочной деятельности и выполнен с нарушениями, которые существенно повлияли на итоговую рыночную стоимость объекта оценки.
Как отмечено экспертом (и видно при анализе отчета ), оценщиком не был определен сегмент рынка, в отчете отсутствует описание процедуры оценки, не описаны принципы выбора аналогов из общего списка найденных оценщиком объявлений о продажах; объект оценки находится в поселке, а часть аналогов расположена в областном центре; как такового сравнения оценщиком (по площади объектов оценки, доступности коммуникаций) не проводилось, полученный результат оценки является абстрактным; в отчете отсутствуют критерии оцифровки характеристик «аналогов», поэтому все расчеты не прозрачны; в корректировке на торг оценщик без соответствующих обоснований применяет корректировку (10,2%).
В связи с изложенным отчет при определении рыночной стоимости земельного участка за основу взят быть не может, так как не обладает признаком достоверности.
</t>
  </si>
  <si>
    <t>Решение Брянского областного суда № 3а-305/2019 (№3а-780/2018) от 23.05.2019</t>
  </si>
  <si>
    <t>Экспертиза в целях
проверки соответствия
отчета установленным
требованиям. В связи с соответствием отчета об оценке требованиям законодательства РФ об оценочной деятельности и требованиям Федеральных стандартов оценки, рыночная стоимость спорного объекта недвижимости в рамках судебной экспертизы не устанавливалась.</t>
  </si>
  <si>
    <t>Решение Брянского областного суда № 3а-368/2019 от 24.05.2019</t>
  </si>
  <si>
    <t>Экспертиза в целях проверки соответствия отчета установленным требованиям и подтверждения рыночной стоимости
1) 4 904 682  
2) 8 021 846</t>
  </si>
  <si>
    <t>Решение Брянского областного суда № 3а-369/2019 от 30.05.2019</t>
  </si>
  <si>
    <t>Экспертиза в целях проверки соответствия отчета установленным требованиям и подтверждения рыночной стоимости
12 094 956,00</t>
  </si>
  <si>
    <t>Решение Брянского областного суда № 3а-384/2019 от 29.05.2019</t>
  </si>
  <si>
    <t>Экспертиза в целях проверки соответствия отчета установленным требованиям и подтверждения рыночной стоимости
1) 14 520 831  
2) 22 060 061</t>
  </si>
  <si>
    <t>Решение Брянского областного суда № 3а-388/2019 от 23.05.2019</t>
  </si>
  <si>
    <t>Экспертиза в целях проверки соответствия отчета установленным требованиям и подтверждения рыночной стоимости
2 161 000</t>
  </si>
  <si>
    <t>Не соответствует. 
Отчет не соответствует
п.25 Федерального стандарта оценки "Общие понятия оценки, подходы и требования к проведению оценки (ФСО №)", утвержденного Приказом Минэкономразвития РФ от "дата" №;
не соответствует п.5, подпункту «и» п.8, п.10 Федерального стандарта оценки "Требования к отчету об оценке (ФСО №)", утвержденного Приказом МЭР РФ от "дата" №,
не соответствует подпункту «е» пункта 22, подпункту «д» п.23, подпунктам «в», «ж» п.24 Федерального стандарта оценки "Оценка недвижимости (ФСО №)", утвержденного Приказом МЭР РФ от "дата" №.
Нарушение п.25 Федерального стандарта оценки «Общие понятия оценки, подходы и требования к проведению оценки (ФСО №), утвержденного Приказом Минэкономразвития РФ от "дата" №, не повлияло на итоговую величину рыночной стоимости оцениваемого объекта.
Иные допущенные нарушения повлияли на определение итоговой величины рыночной стоимости оцениваемого объекта.</t>
  </si>
  <si>
    <t>Решение Брянского областного суда № 3а-390/2019 от 21.05.2019</t>
  </si>
  <si>
    <t>Экспертиза в целях проверки соответствия отчета установленным требованиям и подтверждения рыночной стоимости
1 271 215,51</t>
  </si>
  <si>
    <t>Решение Брянского областного суда № 3а-394/2019 от 24.05.2019</t>
  </si>
  <si>
    <t>Экспертиза в целях проверки соответствия отчета установленным требованиям и подтверждения рыночной стоимости 1 481 967,46</t>
  </si>
  <si>
    <t>Решение Брянского областного суда № 3а-416/2019 от 29.05.2019</t>
  </si>
  <si>
    <t>Экспертиза в целях проверки соответствия отчета установленным требованиям и подтверждения рыночной стоимости 3 765 000</t>
  </si>
  <si>
    <t>Решение Брянского областного суда № 3а-449/2019 от 29.05.2019</t>
  </si>
  <si>
    <t>Экспертиза в целях проверки соответствия отчета установленным требованиям и подтверждения рыночной стоимости
1) 3 616 698  
2) 25 461 795  
3) 8 031 215</t>
  </si>
  <si>
    <t>Решение Брянского областного суда № 3а-437/2019 от 24.05.2019</t>
  </si>
  <si>
    <t>Экспертиза в целях проверки соответствия отчета установленным требованиям и подтверждения рыночной стоимости
1) 416 402  
2) 2 806 615</t>
  </si>
  <si>
    <t>Решение Брянского областного суда № 3а-438/2019 от 24.05.2019</t>
  </si>
  <si>
    <t>Экспертиза в целях проверки соответствия отчета установленным требованиям и подтверждения рыночной стоимости
1 168 716,18</t>
  </si>
  <si>
    <t>Решение Брянского областного суда № 3а-461/2019 0от 29.05.2019</t>
  </si>
  <si>
    <t>Экспертиза в целях проверки соответствия отчета установленным требованиям и подтверждения рыночной стоимости
230 000</t>
  </si>
  <si>
    <t>Решение Брянского областного суда № 3а-608/2019
от 22.05.2019</t>
  </si>
  <si>
    <t>Экспертиза в целях
проверки соответствия
отчета установленным
требованиям. 
В связи с соответствием досудебного отчета об оценке требованиям законодательства РФ об оценочной деятельности и федеральным стандартам оценки, рыночная стоимость объекта недвижимости, указанного в отчете, в рамках судебной экспертизы не устанавливалась.</t>
  </si>
  <si>
    <t>Решение Брянского областного суда № 3а-561/2019 от 29.05.2019</t>
  </si>
  <si>
    <t>Экспертиза в целях проверки соответствия отчета установленным требованиям и подтверждения рыночной стоимости
1 118 210</t>
  </si>
  <si>
    <t>Решение Брянского областного суда № 3а-513/2019 от 29.05.2019</t>
  </si>
  <si>
    <t>Экспертиза в целях проверки соответствия отчета установленным требованиям и подтверждения рыночной стоимости
1) 444 962,04  
2) 36 001,80</t>
  </si>
  <si>
    <t>Решение Камчатского краевого суда от 13.09.2018 по делу № 3А-15/2018</t>
  </si>
  <si>
    <t>Судебная экспертиза не проводилась</t>
  </si>
  <si>
    <t>Решение Камчатского краевого суда от 23.04.2019 по делу № 3а-5/2019</t>
  </si>
  <si>
    <t>Экспертиза в целях проверки соответствия отчета установленным требованиям и подтверждения рыночной стоимости.
 60 300 000</t>
  </si>
  <si>
    <t>Не соответствует.
Указания на конкретные нарушения, выявленные в отчете, отсутствуют.</t>
  </si>
  <si>
    <t>Решение Камчатского краевого суда от 14.05.2019 по делу № 3А-12/2019</t>
  </si>
  <si>
    <t>Решение Камчатского краевого суда от 15.05.2019 по делу № 3А-11/2019</t>
  </si>
  <si>
    <t>Решение Камчатского краевого суда от 22.05.2019 по делу № 3А-17/2019</t>
  </si>
  <si>
    <t>Решение Камчатского краевого суда от 13.09.2019 по делу № 3а-30/2019</t>
  </si>
  <si>
    <t>Решение Камчатского краевого суда от 15.10.2019 по делу № 3а-432019</t>
  </si>
  <si>
    <t>Решение Санкт-Петербургского городского суда №3А-52/2019 3А-52/2019~М-60/2019 М-60/2019 от 3 апреля 2019 г. по делу № 3А-52/2019</t>
  </si>
  <si>
    <t>Решение Санкт-Петербургского городского суда № 3А-51/2019 3А-51/2019~М-56/2019 М-56/2019 от 18 марта 2019 г. по делу № 3А-51/2019</t>
  </si>
  <si>
    <t>Решение Санкт-Петербургского городского суда № 3А-36/2019 3А-36/2019~М-393/2018 М-393/2018 от 19 февраля 2019 г. по делу № 3А-36/2019</t>
  </si>
  <si>
    <t>Решение Санкт-Петербургского городского суда № 3А-18/2019 3А-18/2019(3А-199/2018;)~М-369/2018 3А-199/2018 М-369/2018 от 17 января 2019 г. по делу № 3А-18/2019</t>
  </si>
  <si>
    <t>Решение Санкт-Петербургского городского суда № 3А-1/2019 3А-1/2019(3А-97/2018;)~М-96/2018 3А-97/2018 М-96/2018 от 21 февраля 2019 г. по делу № 3А-1/2019</t>
  </si>
  <si>
    <t>Экспертиза в целях проверки соответствия отчетов установленным требованиям и установления стоимости в случае несоответствия.
Первая экспертиза: 
712 620 000
Повторная экспертиза:
656 490 000</t>
  </si>
  <si>
    <t>Первая экспертиза: Не соответствует. При составлении отчета допущены иные нарушения, которые могли повлиять на определение итоговой величины рыночной стоимости, в том числе факторы, влияющие на стоимость недвижимости, определены не во всех случаях правильно, не вся информация использованная оценщиком, является достоверной, достаточной, проверяемой.
При составлении заключения эксперт допустил существенные нарушения (не учтена высота оцениваемого здания и 4 уровня паркинга). По ходатайству представителя административного истца судом назначена повторная экспертиза.
Повторная экспертиза: Не соответствует. Неправильно определены факторы, влияющие на стоимость недвижимости; допущены ошибки при выполнении математических действий; информация, использованная оценщиком, не является достоверной, достаточной, проверяемой.</t>
  </si>
  <si>
    <t>Решение Санкт-Петербургского городского суда № 3А-195/2018 3А-195/2018~М-353/2018 М-353/2018 от 27 декабря 2018 г. по делу № 3А-195/2018</t>
  </si>
  <si>
    <t>Решение Санкт-Петербургского городского суда № 3А-135/2017 3А-3/2018 3А-3/2018(3А-135/2017;)~М-297/2017 М-297/2017 от 15 января 2018 г. по делу № 3А-135/2017</t>
  </si>
  <si>
    <t>Экспертиза в целях проверки соответствия отчетов установленным требованиям и установления стоимости
27 910 000</t>
  </si>
  <si>
    <t>Не соответствует.  
Неправильно определены факторы, влияющие на стоимость недвижимости; допущены ошибки при выполнении математических действий; информация, использованная оценщиком, не является достоверной, достаточной и проверяемой.
Нарушены требований пункта 12 ФСО №3, которые закрепляют, что документы, предоставленные заказчиком (в том числе справки, таблицы, бухгалтерские балансы), должны быть подписаны уполномоченным на то лицом и заверены в установленном порядке, и к отчёту прикладываются их копии.
В отчёте имеется задание на оценку данного объекта недвижимости, при этом в нарушение положений приведённого ФСО не подписанное заказчиком и исполнителем; ссылка на заключённый между оценщиком и заказчиком договор на проведение оценки, как на основание для проведения оценки этого объекта, не может быть принята во внимание, поскольку оригинал данного соглашения участниками судебного процесса не представлен.
Отсутствуют в задании на оценку иные расчётные величины, которые бы заказчик хотел установить при проведении оценки жилого помещения, что не согласуется с пунктом 9 Приказа Минэкономразвития России от 25 сентября 2014 года №611 «Об утверждении Федерального стандарта оценки «Оценка недвижимости (ФСО №7)».
Оценщиком в качестве объектов-аналогов для оценки подобраны несопоставимые объекты: из заключения экспертизы усматривается, что многоквартирный дом, в котором расположено оцениваемое жилое помещение, отнесён к типу дома «бизнес-класс», однако оценщиком в качестве объектов-аналогов подобраны жилое помещение в многоквартирном доме после реконструкции, жилые помещения в кирпичных домах, жилые помещения в домах старого фонда с капитальным ремонтом.
При подборе объектов-аналогов оценщиком отобраны объекты, которые по своим характеристикам не являются приближёнными к объекту оценки, в том числе по аспекту их эффективного использования, что не соответствует пункту 15 ФСО №7.
В отчете не определен тип дома по уровню комфортности. Тип дома, в котором расположен оцениваемый объект, является одним из основных ценообразующих факторов, правильное определение которого предопределяет надлежащую оценку объекта в целом. Заявленный элемент сравнения может оказать существенное влияние на конечную величину рыночной стоимости оцениваемого жилого помещения, поскольку уровень комфортности многоквартирного дома, в котором оно расположено, предопределяет возможность проживания в нём.
Оценщиком изначально неверно определён сегмент рынка, к которому принадлежит оцениваемый объект,  поэтму не может быть принят произведённый им в отчёте анализ фактических данных о ценах сделок и (или) предложений с объектами недвижимости из использованного сегмента рынка.
Допущены нарушения требований пунктов 11б, 11в, 11д ФСО №7, регламентирующих последовательность анализа рынка недвижимости: определение сегмента рынка, к которому принадлежит оцениваемый объект. Если рынок недвижимости неразвит и данных, позволяющих составить представление о ценах сделок и (или) предложений с сопоставимыми объектами недвижимости, недостаточно, допускается расширить территорию исследования за счёт территорий, схожих по экономическим характеристикам с местоположением оцениваемого объекта (пункт 11б); анализ фактических данных о ценах сделок и (или) предложений с объектами недвижимости из сегментов рынка, к которым может быть отнесён оцениваемый объект при фактическом, а также при альтернативных вариантах его использования, с указанием интервала значений цен (пункт 11в); основные выводы относительно рынка недвижимости в сегментах, необходимых для оценки объекта, например динамика рынка, спрос, предложение, объём продаж, ёмкость рынка, мотивации покупателей и продавцов, ликвидность, колебания цен на рынке оцениваемого объекта и другие выводы (пункт 11д).
Оценщиком не производился осмотр и фотофиксация оцениваемого жилого помещения.</t>
  </si>
  <si>
    <t>Решение Санкт-Петербургского городского суда № 3А-183/2017 3А-26/2018 3А-26/2018(3А-183/2017;)~М-406/2017 М-406/2017 от 3 апреля 2018 г. по делу № 3А-183/2017</t>
  </si>
  <si>
    <t>Экспертиза в целях проверки соответствия отчетов установленным требованиям и установления стоимости в случае несоответствия.
1) 293 621 000
2) 249 403 000
3) 2 050 752 000</t>
  </si>
  <si>
    <t>Не соответствует. При составлении отчетов допущены иные нарушения, которые могли повлиять на определение итоговой величины рыночной стоимости , в том числе неправильно определены факторы, влияющие на стоимость недвижимости, внесенные в рамках проведения расчетов корректировки, носят формальный характер и лишены экономического смысла; информация, использованная оценщиком, не во всех случаях является достоверной, достаточной проверяемой.</t>
  </si>
  <si>
    <t>Решение Санкт-Петербургского городского суда № 3А-139/2018 3А-139/2018~М-154/2018 М-154/2018 от 18 сентября 2018 г. по делу № 3А-139/2018</t>
  </si>
  <si>
    <t>Экспертиза в целях проверки соответствия отчета установленным требованиям и установления стоимости в случае несоответствия.
207 000 000</t>
  </si>
  <si>
    <t>Не соответствует. Неправильно определены факторы, влияющие на стоимость недвижимости; допущены ошибки при выполнении математических действий; информация, использованная экспертом, не является достоверной, достаточной и проверяемой.
Договор на проведение оценки в отчёте не представлен, а только приведено не подписанное заказчиком задание на оценку, в связи с чем эксперт не может подтвердить факт выполнения отчёта в соответствии с требованиями договора об оценке и заданием на оценку.
Нарушения по существу оценки: объём использованной в процессе оценки информации недостаточен с точки зрения заявленной цели оценки (путаются понятия «себестоимость строительства» и «стоимость строительства», средний «простейший наземный паркинг с минимумом инженерных систем» и «многоуровневый паркинг»), отсутствуют сканы в рамках сравнительного подхода объектов-аналогов №..., №..., в рамках доходного подхода объектов-аналогов №..., №...; в рамках сравнительного подхода оценщик не обосновал выбор используемого метода; расчёты стоимости объекта оценки в рамках применённых методов выполнены с ошибками, влияющими на итоговую рыночную стоимость нежилого помещения.
В отчёте отсутствуют правоустанавливающие и правоподтверждающие документы на земельный участок (долю земельного участка), относящуюся к оцениваемым помещениям; оценщик не обоснованно принял площадь земельного участка, относящуюся к оцениваемым помещениям, равной площади застройки земельного участка; при этом не учитываются следующие обстоятельства: доля земельного участка, относящаяся к оцениваемым помещениям, не выделена, площадь земельного участка и общая площадь расположенных на нём улучшений; оценщик ошибочно учитывает скидку на опт при продаже машино-мест одному покупателю; продажа всех машино-мест паркинга одному покупателю не является типичным для рынка мест хранения автотранспорта.</t>
  </si>
  <si>
    <t>Решение Санкт-Петербургского городского суда № 3А-190/2016 3А-162/16 3А-29/2017 3А-29/2017(3А-190/2016;)~М-522/2016 М-522/2016 от 30 января 2017 г. по делу № 3А-190/2016</t>
  </si>
  <si>
    <t>Экспертиза в целях проверки соответствия отчета установленным требованиям и установления стоимости в случае несоответствия.
49 550 000</t>
  </si>
  <si>
    <t>Не соответствует. Допущено нарушение требования, предусмотренного п. 8 ФСО № 3 в части содержания раздела «Основные факты и выводы», информация, отсутствующая в разделе, имеется в другой части отчета. Выявленное несоответствие в части оформления отчета не оказывает влияния на результат оценки. При составлении отчета иные нарушения, которые могли повлиять на определение итоговой величины рыночной стоимости, не допускались.</t>
  </si>
  <si>
    <t>Решение Ленинградского областного суда от 06.08.2019 по делу 3А-152/2019</t>
  </si>
  <si>
    <t>Суд ограничился исследованием досудебного отчета. В рамках процесса в качестве свидетеля был допрошен оценщик. Было обнаружено несоответствие характеристик оцениваемого объекта, содержащихся в его техническом паспорте и выписке из ЕГРН. В результате этого отцет оценщика был скорректирован в процессе.</t>
  </si>
  <si>
    <t>Решение Ленинградского областного суда от 03.06.2019 по делу 3А-98/2019</t>
  </si>
  <si>
    <t>Да, 25 500 000 руб.</t>
  </si>
  <si>
    <t>Досудебный отчет был составлен не на ту дату, по состоянию на которую определена кадастравая стоимость.</t>
  </si>
  <si>
    <t>Решение Ленинградского областного суда от 31.05.2019 по делу 3а-81/2019</t>
  </si>
  <si>
    <t>Да, 23 350 000 руб.</t>
  </si>
  <si>
    <t>В решении указано, что у суда имеются «сомнения относительно правомерности определённой в отчёте итоговой величины рыночной стоимости». Таким образом, досудебный отчет не был принят в качестве доказательства.</t>
  </si>
  <si>
    <t>Апелляционное определение Ленинградского областного суда от 11.07.2019 по делу 33а-4052/2019</t>
  </si>
  <si>
    <t>Да, 15 340 000 руб.</t>
  </si>
  <si>
    <t>Решение Ленинградского областного суда от 21.02.2019 по делу 3а-11/2019</t>
  </si>
  <si>
    <t>Да, 9 400 000 руб.</t>
  </si>
  <si>
    <t>Суд поставил под сомнение достоверность досудебной оценки, не приводя дополнительных доказательств.</t>
  </si>
  <si>
    <t>Решение Ленинградского областного суда от 14.11.2018 по делу 3а-149/2018</t>
  </si>
  <si>
    <t>Да, 45 000 000 руб.</t>
  </si>
  <si>
    <t>Экспертиза подтвердила обоснованность и законность досудебного отчета.</t>
  </si>
  <si>
    <t>Решение Ленинградского областного суда от 19.10.2018 по делу  3а-130/2018</t>
  </si>
  <si>
    <t>Да, 2 075 000 руб.</t>
  </si>
  <si>
    <t>Суд усомнился в обоснованности досудебной оценки, Истец ходатайствовал об экспертизе и вопследствии уточнил  свои требования. Анализ досудебной оценки не проводился.</t>
  </si>
  <si>
    <t>Решение Ленинградского областного суда от 21.09.2018 по делу 3а-91/2018</t>
  </si>
  <si>
    <t>Да, 29300000 руб.</t>
  </si>
  <si>
    <t>Апелляционное определение Ленинградского областного суда от 12.07.2018 по делу 33а-3924/2018</t>
  </si>
  <si>
    <t>Да, 764 000 руб.</t>
  </si>
  <si>
    <t>Решение Ленинградского областного суда от 29.05.2018 по делу 3а-42/2018</t>
  </si>
  <si>
    <t>Да, 1 737 237 руб..</t>
  </si>
  <si>
    <t>Апелляционное определение Московского городского суда от 20.03.2019 по делу N33а-525/2019</t>
  </si>
  <si>
    <t>Да, назначена. Установленный размер - 669 914 000 руб.</t>
  </si>
  <si>
    <t>Согласно заключению судебной экспертизы, 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от 29.07.1998 N 135-ФЗ "Об оценочной деятельности в Российской Федерации", федеральных стандартов оценки. Однако текст судебного акта не содержит сведений о том, в чем выразились нарушения.</t>
  </si>
  <si>
    <t>Апелляционное определение Московского городского суда от 13.03.2019 по делу N 33а-484/2019</t>
  </si>
  <si>
    <t>Да, назначена. Установленный размер - 333 686 000 руб.</t>
  </si>
  <si>
    <t>Согласно заключению судебной экспертизы, досудебный отчет не соответствует требованиям законодательства об оценочной деятельности и требованиям федеральных стандартов оценки. Однако текст судебного акта не содержит сведений о том, в чем выразились нарушения. Однако текст судебного акта не содержит сведений о том, в чем выразились нарушения.</t>
  </si>
  <si>
    <t>Апелляционное определение Московского городского суда от 27.09.2019 по делу N 33а-6400/2019</t>
  </si>
  <si>
    <t>Да, назначена. Установленный размер - 75 154 500 руб.</t>
  </si>
  <si>
    <t>Согласно заключению судебной экспертизы, 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законаот 29.07.1998 N 135-ФЗ "Об оценочной деятельности в Российской Федерации", Федеральным стандартам. Однако текст судебного акта не содержит сведений о том, в чем выразились нарушения.</t>
  </si>
  <si>
    <t>Решение Московского городского суда от 13.09.2019 по делу N 3а-3044/2019</t>
  </si>
  <si>
    <t>Да, назначена. Установленный размер - 724 890 000 руб.</t>
  </si>
  <si>
    <t>Согласно заключению судебной экспертизы, досудебный отчет не соответствует требованиям законодательства об оценочной деятельности и требованиям федеральных стандартов оценки. Однако текст судебного акта не содержит сведений о том, в чем выразились нарушения.</t>
  </si>
  <si>
    <t>Решение Московского городского суда от 15.08.2019 по делу N 3а-2505/2019</t>
  </si>
  <si>
    <t>Да, назначена. Установленный размер - 75 900 000 руб.</t>
  </si>
  <si>
    <t>Решение Московского городского суда от 16.09.2019 по делу N 3а-3429/2019</t>
  </si>
  <si>
    <t>Да, назначена. Установленный размер - 78 189 000 руб.</t>
  </si>
  <si>
    <t>Решение Московского городского суда от 25.07.2019 по делу N 3а-2148/2019</t>
  </si>
  <si>
    <t>Да, назначена. Установленный размер - 59 187 000 руб.</t>
  </si>
  <si>
    <t>Да, соответствует</t>
  </si>
  <si>
    <t>Решение Московского городского суда от 16.07.2019 по делу N 3А-1827/2019</t>
  </si>
  <si>
    <t>Да, назначена. Установленный размер - 256 869 072 руб.</t>
  </si>
  <si>
    <t>Решение Московского городского суда от 19.06.2018 по делу N 3а-574/2018</t>
  </si>
  <si>
    <t>Да, назначена. Установленный размер - 117 163 000 руб.</t>
  </si>
  <si>
    <t>Решение Московского городского суда от 16.05.2018 по делу N 3А-1887/2018</t>
  </si>
  <si>
    <t>Да, назначена. Установленный размер - 231 240 000 руб.</t>
  </si>
  <si>
    <t>Решение Свердловского областного суда от 31.05.2017 по делу №3а-155/2017</t>
  </si>
  <si>
    <t>Да, по ходатайству административного истца. Установленный размер кадастровой стоимости 1 807 641.</t>
  </si>
  <si>
    <t>Решение Свердловского областного суда от 30.07.2018 по делу №3а-285/2018</t>
  </si>
  <si>
    <t>Да, по ходатайству административного истца. Установленный размер кадастровой стоимости 9 367 000.</t>
  </si>
  <si>
    <t>Решение Свердловского областного суда от 30.07.2018 по делу №3а-228/2018</t>
  </si>
  <si>
    <t>Да, по ходатайству административного истца. Установленный размер кадастровой стоимости:
159 461 820
13 819 325
13 452 130</t>
  </si>
  <si>
    <t>Решение Свердловского областного суда от 30.05.2016 по делу №3а-24/2016</t>
  </si>
  <si>
    <t>Да, по инициативе суда при согласии административного истца (мотив: сомнения суда). Установленный размер кадастровой стоимости:
977 582 000</t>
  </si>
  <si>
    <t>Решение Свердловского областного суда от 28.05.2018 по делу №3а-152/2018</t>
  </si>
  <si>
    <t>Да, по ходатайству административного истца. Установленный размер кадастровой стоимости:
10 649 970
2 999 932
7 072 560
7 769 320
10 352 498
33 694 080
2 318 862
5 388 588
2 651 850
4 574 460
7 284 156
34 160 000</t>
  </si>
  <si>
    <t>Решение Свердловского областного суда от 26.06.2019 по делу №3а-227/2019</t>
  </si>
  <si>
    <t>Не указано (отмечено, что административный истец уточнил заявленные требования: просил установить кадастровую стоимость в размере, определённом судебной экспертизой)</t>
  </si>
  <si>
    <t>Да, по ходатайству административного истца. Установленный размер кадастровой стоимости: 11 609 000</t>
  </si>
  <si>
    <t>Решение Свердловского областного суда от 28.07.2017 по делу №3а-277/2017</t>
  </si>
  <si>
    <t>Да, по ходатайству административного истца. Установленный размер кадастровой стоимости: 29 875 000</t>
  </si>
  <si>
    <t>Решение Свердловского областного суда от 26.07.2017 по делу №3а-221/2017</t>
  </si>
  <si>
    <t>Да, по ходатайству административного истца. Установленный размер кадастровой стоимости: 5 616 000</t>
  </si>
  <si>
    <t>Решение Свердловского областного суда от 24.07.2018 по делу №3а-245/2018</t>
  </si>
  <si>
    <t>Да, по ходатайству административного истца. Установленный размер кадастровой стоимости: 1 150 325</t>
  </si>
  <si>
    <t>Решение Свердловского областного суда от 24.06.2019 по делу №3а-179/2019</t>
  </si>
  <si>
    <t>Да, по ходатайству административного истца. Установленный размер кадастровой стоимости: 
821 986 000
67 606 000
47 063 000
18 358 000
1 680 753 000</t>
  </si>
  <si>
    <t>Решение Свердловского областного суда от 24.05.2016 по делу №3а-101/2016</t>
  </si>
  <si>
    <t>Да, по ходатайству административного истца. Установленный размер кадастровой стоимости: 133 104 000</t>
  </si>
  <si>
    <t>Решение Свердловского областного суда от 28.05.2018 по делу №3а-179/2018</t>
  </si>
  <si>
    <t>Да, по ходатайству административного истца. Установленный размер кадастровой стоимости: 
1 193 362
2 103 816
977 102
892 564</t>
  </si>
  <si>
    <t>Решение Свердловского областного суда от 20.08.2019 по делу №3а-119/2019</t>
  </si>
  <si>
    <t>Да, по ходатайству административного истца. Установленный размер кадастровой стоимости: 7 977832</t>
  </si>
  <si>
    <t>Решение Свердловского областного суда от 24.07.2017 по делу №3а-274/2017</t>
  </si>
  <si>
    <t>Да, по инициативе суда (мотив: сомнения суда). Установленный размер кадастровой стоимости:
4 025 667</t>
  </si>
  <si>
    <t>Не указано</t>
  </si>
  <si>
    <t>Да, по инициативе суда (мотив: сомнения суда). Установленный размер кадастровой стоимости:
23 074 000</t>
  </si>
  <si>
    <t>Решение Свердловского областного суда от 18.06.2018 по делу №3а-218/2018</t>
  </si>
  <si>
    <t>Да, по инициативе суда (мотив: сомнения суда). Установленный размер кадастровой стоимости:
43 206 900</t>
  </si>
  <si>
    <t>Решение Свердловского областного суда от 17.06.2019 по делу №3а-260/2019</t>
  </si>
  <si>
    <t>Нет. Судом проверен отчёт оценщика по формальным критериям (реквизиты / оформление) и содержательным (методы оценки). В судебном заседании допрошен оценщик.</t>
  </si>
  <si>
    <t>Решение Свердловского областного суда от 16.07.2019 по делу №3а-254/2018</t>
  </si>
  <si>
    <t>Да, по ходатайству административного истца. Установленный размер кадастровой стоимости: 4 487 800</t>
  </si>
  <si>
    <t>Решение Свердловского областного суда от 16.07.2018 по делу №3а-47/2018</t>
  </si>
  <si>
    <t>Да, по инициативе суда (мотив: сомнения суда). Установленный размер кадастровой стоимости:
4 754 826</t>
  </si>
  <si>
    <t>Решение Свердловского областного суда от 14.06.2016 по делу №3а-104/2016</t>
  </si>
  <si>
    <t>Да, по инициативе суда (мотив: сомнения суда). Установленный размер кадастровой стоимости: 31 923 600</t>
  </si>
  <si>
    <t>Решение Свердловского областного суда от 11.09.2019 по делу №3а-259/2019</t>
  </si>
  <si>
    <t>Да, по инициативе суда (мотив: сомнения суда). Установленный размер кадастровой стоимости: 
231 575
68 403
5 127
118 437
2 444
194 247
443 156
57 163
99 222
20 535
96 484
246 860</t>
  </si>
  <si>
    <t>Решение Свердловского областного суда от 11.07.2016 по делу №3а-36/2016</t>
  </si>
  <si>
    <t>Да, по инициативе суда (мотив: сомнения суда). Установленный размер кадастровой стоимости: 15894 446, 04</t>
  </si>
  <si>
    <t>Решение Свердловского областного суда от 11.07.2016 по делу №3а-218/2018</t>
  </si>
  <si>
    <t>Да, по инициативе суда (мотив: сомнения суда). Установленный размер кадастровой стоимости: 396 988 000</t>
  </si>
  <si>
    <t>Решение Свердловского областного суда от 09.06.2016 по делу №3а-52/2016</t>
  </si>
  <si>
    <t>Да, на основании ходатайства административного истца. Установленный размер кадастровой стоимости: 6 138 900</t>
  </si>
  <si>
    <t>Решение Свердловского областного суда от 11.05.2018 по делу №3а-162/2018</t>
  </si>
  <si>
    <t>Да, на основании ходатайства административного истца. Установленный размер кадастровой стоимости: 6357 356, 44</t>
  </si>
  <si>
    <t>Решение Свердловского областного суда от 06.08.2019 по делу №3а-188/2019</t>
  </si>
  <si>
    <t>Да, по инициативе суда (мотив: сомнения суда). Установленный размер кадастровой стоимости: 1 857968</t>
  </si>
  <si>
    <t>Решение Свердловского областного суда от 03.09.2019 по делу №3а-243/2019</t>
  </si>
  <si>
    <t>Да, на основании ходатайства административного истца. Установленный размер кадастровой стоимости: 12 741 000</t>
  </si>
  <si>
    <t>Апелляционное определение Свердловского областного суда от 21.06.2019 по делу №33а-9853/2019</t>
  </si>
  <si>
    <t>Да, по инициативе суда (мотив: сомнения суда). Установленный размер кадастровой стоимости: 2 398 000</t>
  </si>
  <si>
    <t>Апелляционное определение Свердловского областного суда от 20.07.2017 по делу №33а-11588/2017</t>
  </si>
  <si>
    <t>Да, по инициативе суда (мотив: сомнения суда). Установленный размер кадастровой стоимости: 
3 611 345
64 755 941
5 020 126</t>
  </si>
  <si>
    <t>Апелляционное определение Новосибирского областного суда от 12.09.2017 по делу N 33а-8910/2017</t>
  </si>
  <si>
    <t>Да, проведена. Размер рыночной стоимости - 3 622 775,94 руб.</t>
  </si>
  <si>
    <t>Апелляционное определение Новосибирского областного суда от 17.10.2017 по делу N 33а-10093/2017</t>
  </si>
  <si>
    <t>Решение Новосибирского областного суда от 26.02.2015 по делу N 3-28/2015</t>
  </si>
  <si>
    <t>Не назначена, суд самостоятельно пришел к выводу о недостоверности отчета об оценке в связи с тем, что оценщик использовал недостоверные сведения об объекте оценки, а также объекты-аналоги, использованные при осуществлении оценки, не сходны по характеристикам, определяющим стоимость объекта оценки. 
«…Между тем, рыночная стоимость земельного участка Г. установленная в представленном суду Отчете об оценке, не учитывает индивидуальные характеристики этого объекта и не является достоверной.
…
Используемые в Отчете об оценке три объекта-аналога не сходны по характеристикам, определяющим стоимость объекта оценки.
Так, одним из экономических показателей земельного участка является его разрешенное использование.
В графе "разрешенное использование" таблицы 6.3.5 (&lt;данные изъяты&gt;) по объектам-аналогам указано "здания многофункционального использования с квартирами на верхних этажах и размещением на первых этажах объектов делового, культурного, обслуживающего назначения", что относиться к первой группе видов разрешенного использования земель населенных пунктов, утвержденных постановлением Правительства Новосибирской области от 29 ноября 2011 года N 535-п.
В графе разрешенного использования по объекту оценки также указано "здания многофункционального использования с квартирами на верхних этажах и размещением на первых этажах объектов делового, культурного, обслуживающего назначения",
Корректировка по данному показателю оценщиком не проводилась по причине того, что разрешенное использование объектов-аналогов не отличается от разрешенного использования объекта - оценки.
С таким выводом оценщика согласиться нельзя, поскольку оценщиком не учтено, что оценка является ретроспективной и проводится на 1 января 2010 года, когда разрешенное использование спорного земельного участка было иным, а именно "для размещения и обслуживания магазина "С,", что относиться к 5 группе видов разрешенного использования.
Более того, в приложенных к отчету об оценке копиях объявлений о продаже объектов-аналогов их вид разрешенного использования не указан.
Такое несоответствие характеристик сравниваемых объектов, влияющих на конечную рыночную стоимость, нарушает положения подпункта "в" пункта 18 ФСО N 1 согласно которому, оценщик осуществляет сбор и анализ информации, необходимой для проведения оценки объекта оценки, в том числе информации об объекте оценки, включая правоустанавливающие документы.
оценщик использует недостоверные сведения об объекте оценки.
Проводя выбор объектов-аналогов в таблице 6.3.2 (&lt;данные изъяты&gt;) оценщик изначально отбирает 4 объекта аналога, в том числе объект-аналог N 3 площадью 1200 кв. м, расположенного в &lt;адрес&gt;, стоимость 1 кв. м которого составляет 1416,67 рублей, но в последующем отказывается от этого объекта-аналога, по тому основанию что его цена является крайним значением диапазона и превышает значение остальных объектов аналогов более чем в 2 раза.
При этом по другим параметром данный объект-аналог оценщиком не проверяется, что является нарушение подпункта "а" пункта 22 ФСО N 2.
В приложенных к Отчету об оценке объявлениях, содержащих сведения об объектах-аналогах отсутствуют сведения о правах владельцев на данные земельные участки, в то время как в таблице 6.3.5 (&lt;данные изъяты&gt;) по всем объектам указано "право собственности", без документального подтверждения.
Соответственно,корректировка по правам оценщиком не производилась, несмотря на то, что аналоги объекта оценки должны соответствовать ему по такой основной экономической характеристике, определяющей стоимость участка, как правовой режим.
А поскольку в Отчете об оценке и в материалах, приложенных к нему, отсутствуют сведения о кадастровых номерах объектов-аналогов, то это не позволяет получить информацию о данных земельных участках из государственного кадастра недвижимости.
Расхождение между сравниваемыми объектами наблюдается по размерам земельных участков, при размере объекта оценки 1 594 кв. м, объекты-аналоги имеют площади: 1000, что также указывает на необоснованный выбор объектов-аналогов, не соответствующих объекту оценки по основным экономическим, материальным, техническим и другим характеристикам, определяющим его стоимость. Указанные обстоятельства позволяют сделать вывод о некорректности подобранных аналогов объекту оценки в целях определения его рыночной стоимости.
В качестве элемента сравнения определяющего специфические характеристики объекта, влияющего на вариации цен в Отчете об оценке названы такие физические характеристики объекта как наличие/возможность подведения к земельному участку коммуникаций.
На земельном участке (объекте-оценке) имеются централизованные инженерные коммуникации: электроснабжение, водоснабжение, канализация.
Информация о наличии коммуникаций в объявлениях об объектах-аналогах N 1 и N 3 в объявлениях отсутствует. По объекту-аналогу N 2 содержится информация о "центральной воде и сливе".
Как пояснила в судебном заседании оценщик Щ. при сравнении объекта оценки с объектами-аналогами она учитывала, что все объекты-аналоги расположены в &lt;адрес&gt;, в связи с чем, сделала вывод о наличии и сопоставимости возможностей к подключению коммуникаций.
Данный вывод оценщика документально не подтвержден, и возможность его проверки отсутствует, поскольку объекты-аналоги не имеют привязки к местности (улицы, дома, иные ориентиры), помимо указания административного центра в котором они расположены.
Таким образом, физические характеристики объектов, влияющие на стоимость земельного участка не получили должной оценки, что не позволяет суду проверить правомерность использования этих земельных участков в качестве аналогов.
….
Представленное заявителем положительное заключение Некоммерческого партнерства Саморегулируемой организации "С." составлено посредством анализа текста отчета, но оно не содержит выводов о достаточности используемой оценщиком информации и не гарантирует точность исходных данных, заявленных оценщиком в отчете.
По мнению суда, данное доказательство не достигает цели подтверждения достаточности и достоверности используемой информации (пункт 19 ФСО N 1), и не подтверждает определенную в Отчете рыночную стоимость земельного участка».</t>
  </si>
  <si>
    <t>Апелляционное определение Новосибирского областного суда от 18.09.2018 по делу N 33а-9430/2018</t>
  </si>
  <si>
    <t>Да, проведена, согласно судебной экспертизе рыночная стоимость земельного участка - 10 416 957,92 руб.</t>
  </si>
  <si>
    <t>Решение Новосибирского областного суда от 05.03.2018 по делу N 3А-5/2018(3А-175/2017;)~М-238/2017</t>
  </si>
  <si>
    <t>Как указал суд, поскольку в ходе судебного разбирательства возникли сомнения в достоверности представленного отчета и его соответствия требованиям федеральных стандартов оценки, по делу была назначена судебная экспертиза по определению рыночной стоимости спорного земельного участка. Согласно ей рыночная стоимость земельного участка составила 9553277,26 рублей. 
У суда нет сомнений в достоверности выводов судебной экспертизы, при производстве которой, эксперты были предупреждены об уголовной ответственности по статье 307 Уголовного кодекса Российской Федерации, что подтверждается подписками (л.д. 59, 60, том 2). Она проведена с соблюдением установленного процессуального порядка, лицами, обладающими специальными познаниями для разрешения поставленных перед ними вопросов и имеющими длительный стаж экспертной работы.
Анализ экспертного заключения от 5 февраля 2018 года свидетельствует о том, что оно соответствует требованиям статьи 82Кодекса административного судопроизводства Российской Федерации, Федерального закона от 31 мая 2001 года N 73-ФЗ "О государственной судебно-экспертной деятельности в Российской Федерации", Федерального закона "Об оценочной деятельности в Российской Федерации", Федерального стандарта оценки "Общие понятия оценки, подходы и требования к проведению оценки (ФСО N 1)", Федерального стандарта оценки "Цель оценки и виды стоимости (ФСО N 2)", Федерального стандарта оценки "Требования к отчету об оценке (ФСО N 3)", Федерального стандарта оценки "Оценка недвижимости (ФСО N 7)", утвержденных Приказами Министерства экономического развития Российской Федерации от 20 мая 2015 г. N 297, N 298, N 299 и Министерства экономического развития Российской Федерации от 25 сентября 2014 года N 611, является обоснованным и объективным, содержит подробное описание проведенного исследования, полученные в результате его проведения выводы и ответы на поставленные судом вопросы сделаны на базе общепринятых научных и практических данных.</t>
  </si>
  <si>
    <t>Решение Новосибирского областного суда от 23.01.2018 по делу N 3А-12/2018(3А-196/2017;)~М-279/17</t>
  </si>
  <si>
    <t>Судебная экспертиза не назначалась, суд удовлетворился представленным внесудебным отчетом об оценке, а также принял во внимание положительное экспертное заключение СРО.
«…Указанный отчет подготовлен лицом, обладающим правом на проведение подобного рода исследований, специальными познаниями и содержит все необходимые сведения доказательственного значения, влияющие на определение рыночной стоимости вышеназванного объекта недвижимости. Указанные в отчете цели и задачи проведения оценки не допускают их неоднозначного толкования -определение рыночной стоимости объекта оценки.
В отчете присутствуют ссылки на источники используемой информации, что позволяет проверить используемые оценщиком сведения.
Кроме того, в отчете приведены не только расчеты, но и пояснения к ним, обеспечивающие проверяемость выводов и результатов, полученных оценщиком
…
Административным истцом в обоснование заявленных требований в отношении спорного объекта недвижимости представлено Положительное экспертное заключение Ассоциации Саморегулируемой организации оценщиков "Экспертный Совет" N ЭП-051017-Н от 17 октября 2017 года (л.д. 79)».</t>
  </si>
  <si>
    <t>Решение Новосибирского областного суда от 28.11.2017 по делу N 3А-123/2017~М-146/2017</t>
  </si>
  <si>
    <t>Судом была назначена судебная экспертиза (причины назначения которой суд не обозначил), в рамках которой эксперт пришел к аналогичному выводу о размере рыночной стоимости земельного участка – 22950000. Однако, в связи с тем, что заключение эксперта не содержит достаточно полного и ясного ответа в части ответа на вопрос об определении рыночной стоимости спорного земельного участка, а именно каким образом эксперт определил указанную им в заключении рыночную стоимость спорного объекта недвижимости, судом была назначена дополнительная судебная экспертиза, которая пришла к аналогичному выводу о размере рыночной стоимости участка – 22950000 рублей.</t>
  </si>
  <si>
    <t>Апелляционное определение Новосибирского областного суда от 26.09.2017 по делу N 33а-9547/2017</t>
  </si>
  <si>
    <t>Да, судебная экспертиза была назначена, согласно ей рыночная стоимость земельного участка - 11513 223,75 рублей.</t>
  </si>
  <si>
    <t>Решение Новосибирского областного суда от 18.05.2018 по делу N 3А-77/2018</t>
  </si>
  <si>
    <t>16 *** *** (данные изъяты)</t>
  </si>
  <si>
    <t>12 *** *** (данные изъяты)</t>
  </si>
  <si>
    <t>Не назначена, суд не усомнился в достоверности отчета, а также принял во внимание положительное экспертное заключение СРО.
«…Суд считает, что в отчете ООО "&lt;данные изъяты&gt;" от 12 декабря 2017 года N 7484 проанализированы необходимые факторы, оказывающие влияние на стоимость объекта оценки. При этом в отчете приведена информация по всем ценообразующим факторам, использовавшимся при определении стоимости. Определяя рыночную стоимость объекта недвижимости, оценщик правомерно использовал сравнительный подход, при этом отказ от доходного и затратного подхода в отчете обоснован и сомнений не вызывает, также приведено обоснование методов оценки в рамках указанного подхода. Вполне понятна последовательность определения стоимости объекта оценки, а также приведенные расчеты, что позволяет пользователю отчета об оценке понять логику процесса определения стоимости и соответствие выбранных оценщиком методов объекту оценки, определяемому виду стоимости (рыночной) и предполагаемому использованию результатов оценки. В отчете присутствуют ссылки на источники используемой информации, позволяющие делать выводы об авторстве соответствующей информации и дате ее подготовки, приложены копии материалов и распечаток.
Кроме того, в подтверждение соответствия представленного Отчета о рыночной стоимости земельного участка требованиям ФСО и положениям Федерального законаот 29 июля 1998 года N 135-ФЗ "Об оценочной деятельности в Российской Федерации", административным истцом представлено положительное экспертное заключениеот 18 декабря 2017 г. N ЭП-121217-Н\2, выполненное Ассоциацией "&lt;данные изъяты&gt;".</t>
  </si>
  <si>
    <t>Решение Новосибирского областного суда от 04.05.2018 по делу N 3А-71/2018</t>
  </si>
  <si>
    <t>13 *** *** (данные изъяты)</t>
  </si>
  <si>
    <t>10 *** ***(данные изъяты)</t>
  </si>
  <si>
    <t>Не назначена, суд не усомнился в достоверности отчета, а также принял во внимание положительное экспертное заключение СРО.
«…Суд считает, что в отчете ООО "&lt;данные изъяты&gt;" от 16 февраля 2018 года N 7026 А проанализированы необходимые факторы, оказывающие влияние на стоимость объекта оценки. При этом в отчете приведена информация по всем ценообразующим факторам, использовавшимся при определении стоимости. Определяя рыночную стоимость объекта недвижимости, оценщик правомерно использовал сравнительный подход, при этом отказ от доходного и затратного подхода в отчете обоснован и сомнений не вызывает, также приведено обоснование методов оценки в рамках указанного подхода. Вполне понятна последовательность определения стоимости объекта оценки, а также приведенные расчеты, что позволяет пользователю отчета об оценке понять логику процесса определения стоимости и соответствие выбранных оценщиком методов объекту оценки, определяемому виду стоимости (рыночной) и предполагаемому использованию результатов оценки. В отчете присутствуют ссылки на источники используемой информации, позволяющие делать выводы об авторстве соответствующей информации и дате ее подготовки, приложены копии материалов и распечаток.
Кроме того, в подтверждение соответствия представленного Отчета о рыночной стоимости земельного участка требованиям ФСО и положениям Федерального законаот 29 июля 1998 года N 135-ФЗ "Об оценочной деятельности в Российской Федерации", административным истцом представлено положительное экспертное заключениеот 21.02.2018 г. N ЭП-160218-Н, выполненное Ассоциацией &lt;данные изъяты&gt;».</t>
  </si>
  <si>
    <t>Апелляционное определение Красноярского краевого суда от 02.04.2018 по делу N 33а-4178/2018</t>
  </si>
  <si>
    <t>Не назначена, суд не усомнился в достоверности отчета.
«…При установлении кадастровой стоимости земельного участка с кадастровым номером &lt;данные изъяты&gt;, находящегося в пользовании ООО "Хоздвор" на основании договора аренды, равной его рыночной стоимости в размере 3 822 000 руб., определенной по состоянию на 08 декабря 2011 года, суд первой инстанции правомерно исходил из отчета ООО "Альянс-Оценка" от 31 октября 2017 года N 4675 (уточненный N 4675зу-2017), поскольку в последнем отражена полная, достоверная и непротиворечивая информация об объекте оценки и об объектах-аналогах с учетом произведенных корректировок (поправок), учитывающих характер и степень отличия каждого аналога от объекта оценки.
…
Доводы апелляционной жалобы, направленные на оспаривание отчета ООО "Альянс-Оценка" от 31 октября 2017 года N 4675 (уточненный N 4675зу-2017), со ссылкой на то, что оценщик выбрал несопоставимые объекты-аналоги относительно вида разрешенного использования спорного объекта, судебная коллегия находит несостоятельными.
При определении рыночной стоимости земельного участка оценщиком были учтены его характеристики: категория земель (земли населенных пунктов), назначение (для строительства горнолыжной базы), местоположение, право собственности (вид), природный рельеф; в том числе был дан анализ его местоположения, транспортной инфраструктуры, местоположения объекта относительно инфраструктуры района с учетом инвестиционной привлекательности (направленности) района расположения земельного участка (для строительства горнолыжной трассы рекреационного назначения).
Оценив отчет об оценке по правилам, установленным в ст. 84 КАС РФ, судебная коллегия соглашается с изложенными в нем выводами и полагает, что рыночная стоимость земельного участка с кадастровым номером &lt;данные изъяты&gt;, расположенного по адресу: &lt;адрес&gt;, площадью 30 575 кв. м составляет 3 822 000 руб.
Ссылки заявителя на то, что представленный административным истцом отчет об оценке не соответствует требованиям законодательства, выражают субъективную позицию административного ответчика, основанную на ошибочном толковании законодательства об оценочной деятельности и федеральных стандартах оценки».</t>
  </si>
  <si>
    <t>Апелляционное определение Красноярского краевого суда от 26.02.2018 по делу N 33А-2614/2018</t>
  </si>
  <si>
    <t>Не назначена, суд не усомнился в достоверности отчета.
Суд пришел к правильному выводу о том, что данные Отчеты соответствуют требованиям законодательства об оценочной деятельности, в том числе статьи 11Закона об оценочной деятельности. В Отчетах отражены исчерпывающие сведения, необходимые для полного и недвусмысленного толкования результатов проведения оценки. Оснований не согласиться с выводами оценщика не имеется.
Каких-либо убедительных доказательств, опровергающих эти выводы, административными ответчиками и заинтересованным лицом суду не представлено.</t>
  </si>
  <si>
    <t>Решение Красноярского краевого суда от 08.08.2019 по делу №3а-421/2019</t>
  </si>
  <si>
    <t>Да, по ходатайству административного ответчика. Установленный размер кадастровой стоимости:
52 117 087
8 326 893
3 620 919
24 054 724</t>
  </si>
  <si>
    <t>Решение Красноярского краевого суда от 09.01.2019 по делу №3а-2/2019</t>
  </si>
  <si>
    <t>Да, по ходатайству административного ответчика. Установленный размер кадастровой стоимости 37 300 000 (первая экспертиза) и 9 613 000 (повторная экспертиза).</t>
  </si>
  <si>
    <t>Решение Красноярского краевого суда от 09.07.2018 по делу №3а-263/2018</t>
  </si>
  <si>
    <t>Да, по ходатайству административного ответчика. Установленный размер кадастровой стоимости:
3 741 000</t>
  </si>
  <si>
    <t>Решение Красноярского краевого суда от 10.06.2019 по делу №3а-249/2019</t>
  </si>
  <si>
    <t>Да, по ходатайству административного ответчика. Установленный размер кадастровой стоимости:
2 783 000</t>
  </si>
  <si>
    <t>Заключение эксперта констатирует, что отчёт оценщика подготовлен с соблюдением требований законодательства.</t>
  </si>
  <si>
    <t>Решение Красноярского краевого суда от 14.01.2019 по делу №3а-6/2019</t>
  </si>
  <si>
    <t>Да, по ходатайству административного ответчика. Установленный размер кадастровой стоимости:
2 467 000</t>
  </si>
  <si>
    <t>Решение Красноярского краевого суда от 26.03.2019 по делу №3а-58/2019</t>
  </si>
  <si>
    <t>Да. Установленный размер кадастровой стоимости: 11 818 000</t>
  </si>
  <si>
    <t>Решение Красноярского краевого суда от 26.12.2017 по делу N3А-475/2017~М-554/2017</t>
  </si>
  <si>
    <t>Решение Красноярского краевого суда от 14.09.2017 по делу N 3А-349/2017~М-366/2017</t>
  </si>
  <si>
    <t>Решение Красноярского краевого суда от 17.10.2019 по делу 3а-721/2019</t>
  </si>
  <si>
    <t>Суд ограничился исследованием досудебного отчета. Ответчик не оспраивал оценку, содержащуюся в досудебном отчете.</t>
  </si>
  <si>
    <t>Решение Красноярского краевого суда от 01.10.2019 по делу 3а-663/2019</t>
  </si>
  <si>
    <t>Решение Красноярского краевого суда № М-148/2017 3А-230/2017 3А-230/2017~М-148/2017 от 31 мая 2017 г. по делу № М-148/2017</t>
  </si>
  <si>
    <t>Решение Красноярского краевого суда № 3А-413/2018 3А-413/2018~М-392/2018 М-392/2018 от 25 сентября 2018 г. по делу № 3А-413/2018</t>
  </si>
  <si>
    <t>Судебная оценочная экспертиза
3 334 000</t>
  </si>
  <si>
    <t>Не соответствует. Допущено нарушение требований Федерального закона 29 июля 1998 года №135-Ф3 «Об оценочной деятельности в Российской Федерации», требований ФСО №3, утвержденного приказом Минэкономразвития России от 20 мая 2015 года № 299 (в том числе предъявляемых к форме и содержанию отчета ). Данные нарушения могли повлиять на определение итоговой величины рыночной стоимости . Отсутствуют нарушения требований ФСО №1 и ФСО №2, утвержденных приказами Минэкономразвития России от 20 мая 2015 года № 297 и № 298 соответственно, и требований ФСО № 7, утвержденного Приказом Минэкономразвития РФ от 25 сентября 2014 года № 611.
Информация, использованная оценщиками , является достаточной, но частично не является проверяемой (так как нарушены требования п.5 ФСО №3: информация, приведенная в отчете об оценке, существенным образом влияющая на стоимость объекта оценки, не подтверждена), в связи с чем невозможно сделать вывод о ее достоверности в этой части.</t>
  </si>
  <si>
    <t>Решение Верховного Суда Республики Карелия от 27.05.2019 по делу № 3А-94/2019</t>
  </si>
  <si>
    <t>Нет, экспертиза не назначалась</t>
  </si>
  <si>
    <t>Решение Верховного Суда Республики Карелия от 25.04.2019 по делу № 3А-101/2019</t>
  </si>
  <si>
    <t>Решение Верховного Суда Республики Карелия от 12.04.2019 по делу № 3А-72/2019</t>
  </si>
  <si>
    <t>Решение Верховного Суда Республики Карелия от 08.04.2019 по делу № 3А-66/2019</t>
  </si>
  <si>
    <t>Решение Верховного Суда Республики Карелия от 08.04.2019 по делу № 3А-67/2019</t>
  </si>
  <si>
    <t>Решение Верховного Суда Республики Карелия от 29.03.2019 г. по делу № 3А-8/2019</t>
  </si>
  <si>
    <t>Да, назначалась экспертиза в целях установления рыночнйо стоимости. Рыночная стоимость, установленная экспертизой - 2 188 000,00 руб</t>
  </si>
  <si>
    <t>Решение Верховного Суда Республики Карелия от 18.03.2019 по делу № 3А-44/2019</t>
  </si>
  <si>
    <t>Решение Верховного Суда Республики Карелия от 04.03.2019 по делу № 3А-39/2019</t>
  </si>
  <si>
    <t>Решение Верховного Суда Республики Карелия от 04.03.2019 по делу № 3А-29/2019</t>
  </si>
  <si>
    <t>Решение Верховного Суда Республики Карелия от 04.03.2019 по делу № 3А-43/2019</t>
  </si>
  <si>
    <t>Решение Верховного Суда Республики Карелия от 21.02.2019 по делу № 3А-33/2019</t>
  </si>
  <si>
    <t>Решение Верховного Суда Республики Карелия от 21.02.2019 по делу № 3А-32/2019</t>
  </si>
  <si>
    <t>Решение Верховного Суда Республики Карелия от 21 февраля 2019 г. по делу № 3А-38/2019</t>
  </si>
  <si>
    <t>Апелляционное определение Верховного Cуда Республики Татарстан от 06.03.2018 по делу № 33а-3915/2018</t>
  </si>
  <si>
    <t>Судебная экспертиза в целях проверки соответствия отчета установленным требованиям, правильности определения рыночной стоимости и установления ее действительной величины. 
 39492915</t>
  </si>
  <si>
    <t>Не соответствует. 
 Из заключения эксперта от 28.11.2017 № 30/АМ-17 следует, что представленный административным истцом отчет об оценке рыночной стоимости земельного участка не соответствует требованиям законодательства Российской Федерации об оценочной деятельности, в том числе требованиям Федерального закона от 29.06.1998 № 135-ФЗ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величина рыночной стоимости земельного участка в отчете определена неправильно. Отвечая на поставленные судом вопросы, эксперт определил рыночную стоимость земельного участка с кадастровым номером...., которая по состоянию на 21.01.2015 составила 39492915 руб. 
 В заключении эксперта содержится мотивированное суждение о некорректном определении в отчете сегмента рынка, к которому относится объект оценки, что, по мнению эксперта является существенным противоречием, так как не позволяет подобрать качественные аналоги, смещает диапазон цен в меньшую сторону и влияет на полученный результат, также указано на неверный расчет корректировки на расположение на первой линии, также повлиявший на результат оценки.</t>
  </si>
  <si>
    <t>Апелляционное определение Верховного Cуда Республики Татарстан от 03.04.2018 по делу № 33а-5400/2018</t>
  </si>
  <si>
    <t>Судебная экспертиза в целях определения достоверности, правильности оценки рыночной стоимости, в целях проверки соответствия отчета об оценке установленным требованиям, в целях определения рыночной стоимости. 
 19090000</t>
  </si>
  <si>
    <t>Не соответствует. 
 Согласно заключению № 61/17 от 06.12.2017 года эксперта К., отчет № 01-008-003/17 от 30.05.2017 об оценке рыночной стоимости земельного участка, согласно которому рыночная стоимость земельного участка с кадастровым номером 16:52:030509:47 по состоянию на 01.01.2015 составляет 17 789 000 руб.,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При этом эксперт пришел к выводу о том, что величина рыночной стоимости спорного земельного участка определена в нем верно и находится в диапазоне стоимостей, определенных экспертом. 
 Вместе с тем, отвечая на поставленный судом вопрос, эксперт определил рыночную стоимость земельного участка с кадастровым номером 16:52:030509:47, которая по состоянию на 01.01.2015, согласно заключению, составила 19 090 000 руб.</t>
  </si>
  <si>
    <t>Решение Верховного Cуда Республики Татарстан от 21.12.2018 по делу № 3а-658/2018</t>
  </si>
  <si>
    <t>Судебная экспертиза в целях определения достоверности, правильности оценки рыночной стоимости, в целях проверки соответствия отчета об оценке установленным требованиям, в целях определения рыночной стоимости. 
 7239973</t>
  </si>
  <si>
    <t>Не соответствует. 
 Согласно заключению № 3-053/18 от 03.12.2018 эксперта общества с ограниченной ответственностью "Экспертно-консультационный центр "Оценщик" Т.М. Удод отчет № 3н-2/18 от 20.07.2018, подготовленный обществом с ограниченной ответственностью "Центр экспертиз и оценки" по инициативе общества с ограниченной ответственностью "СМУ Сельстрой", согласно которому рыночная стоимость земельного участка с кадастровым номером .... по состоянию на 15.01.2018 составила 8 102 289 руб.,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При этом эксперт пришел к выводу о том, что отклонение показателя рыночной стоимости, определенной экспертом, от показателя рыночной стоимости, определенной в вышеуказанном отчете, составляет 10,64 %, что соответствует диапазону +/- 20%, то есть величина рыночной стоимости спорного земельного участка определена в нем правильно.
 Вместе с тем, отвечая на поставленный судом вопрос, эксперт определил рыночную стоимость земельного участка с кадастровым номером ...., которая по состоянию на 15.01.2018, согласно заключению, составляет 7 239 973 руб.</t>
  </si>
  <si>
    <t>Решение Верховного Cуда Республики Татарстан от 26.09.2017 по делу № 3а-466/2017</t>
  </si>
  <si>
    <t>Судебная экспертиза в целях определения достоверности, правильности оценки рыночной стоимости, в целях проверки соответствия отчета об оценке установленным требованиям, в целях определения рыночной стоимости. 
 13829000</t>
  </si>
  <si>
    <t>Не соответствует.
 Согласно заключению № 3-048/17 эксперта общества с ограниченной ответственностью "Экспертно-консультационный центр "Оценщик" Т.М. Удод отчет № 107 от 27.04.2017 об оценке рыночной стоимости нежилого помещения, подготовленный обществом с ограниченной ответственностью "Арбакеш+" по инициативе И.Ю. Галеева, согласно которому рыночная стоимость вышеуказанного нежилого помещения с кадастровым номером .... по состоянию на 15.12.2016 составила 15 328 852,24 руб.,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Однако, по мнению эксперта, выявленные замечания не оказывают влияния на итоговую рыночную величину стоимости нежилого помещения.
 Вместе с этим, в заключении указано: "Поскольку разброс результатов оценки, проведенной оценщиком общества с ограниченной ответственностью "Арбакеш+", и экспертом, для нежилого помещения с кадастровым номером .... средний, стоимость в отчете № 107 от 27.04.2017 определена правильно.
 Отвечая на поставленный судом вопрос, эксперт определил рыночную стоимость нежилого помещения с кадастровым номером .... которая по состоянию на 15.12.2016 согласно заключению составила 13 829 000 руб."</t>
  </si>
  <si>
    <t>Решение Верховного Cуда Республики Татарстан от 27.09.2017 по делу № 3а-458/2017</t>
  </si>
  <si>
    <t>Судебная экспертиза в целях определения достоверности, правильности оценки рыночной стоимости, в целях проверки соответствия отчета об оценке установленным требованиям, в целях определения рыночной стоимости. 
 2588000</t>
  </si>
  <si>
    <t>Соответствует.
 Как следует из заключения эксперта от 06.09.2017 № 53/17, представленный административным истцом отчет об оценке рыночной стоимости земельного участка соответствует требованиям Федерального закона от 29.07.1998 № 135-ФЗ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Отвечая на поставленные судом вопросы, эксперт установил рыночную стоимость земельного участка .... в размере 2588000 руб. по состоянию на 01.01.2015.
 Эксперт также определил границы интервала, в котором может находиться стоимость объектов оценки, и, проанализировав значение коэффициента вариации, признал, что рыночная стоимость земельного участка в отчетах определена правильно.</t>
  </si>
  <si>
    <t>Апелляционное определение Верховного Cуда Республики Татарстан от 05.12.2017 по делу № 33а-18797/2017</t>
  </si>
  <si>
    <t>Судебная экспертиза в целях проверки соответствия отчета об оценке установленным требованиям, в целях определения правильности оценки рыночной стоимости, в целях определения рыночной стоимости.
 493981</t>
  </si>
  <si>
    <t>Не соотвествует. 
 Согласно заключению № 22/АМ-17 эксперта общества с ограниченной ответственностью "Региональный центр оценки и экспертиз" М. отчет N 92.1/17 от 26.04.2017 об оценке рыночной стоимости земельного участка, подготовленный по инициативе Б. обществом с ограниченной ответственностью "Эксперт-Сервис", согласно которому рыночная стоимость земельного участка с кадастровым номером 16:45:050104:84 по состоянию на 01.01.2015 года составила 479 000 руб.,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При этом рыночная стоимость спорного земельного участка определена неправильно. 
 Отвечая на поставленный судом вопрос, эксперт определил рыночную стоимость земельного участка с кадастровым номером 16:45:050104:84, которая по состоянию на 01.01.2015 согласно заключению составила 493 981 руб. 
 Данное заключение содержит результаты анализа наиболее эффективного использования земельных участков, исследования сегмента рынка, а также анализа остальных внешних факторов, не относящихся непосредственно к объектам оценки, но влияющих на его стоимость. Корректировки к объектам - аналогам проведены по наиболее существенным ценообразующим факторам, их применение обоснованно, а также подтверждено ссылками на достоверные источники или математические формулы, расчеты не содержат математических, методических и арифметических ошибок и являются правильными.</t>
  </si>
  <si>
    <t>Апелляционное определение Верховного Cуда Республики Татарстан от 13.10.2017 по делу № 33а-15574/2017</t>
  </si>
  <si>
    <t>Судебная экспертиза в целях проверки соответствия отчета об оценке установленным требованиям, в целях определения правильности оценки рыночной стоимости, в целях определения рыночной стоимости.
 78744015</t>
  </si>
  <si>
    <t>Не соответствует. 
 Как следует из заключения эксперта № 53-Э/2017 от 28.06.2017, отчет не соответствует требованиям законодательства Российской Федерации об оценочной деятельности и Федеральных стандартов оценки. Отвечая на поставленные судом вопросы, эксперт определил рыночную стоимость земельного участка с кадастровым номером.... по состоянию на 01.01.2015 в размере 78744015 руб. 
 Удовлетворяя заявленные требования, суд первой инстанции подробно исследовал и отразил в решении содержание заключения эксперта № 53-Э/2017 от 28.06.2017.</t>
  </si>
  <si>
    <t>Апелляционное определение Верховного Cуда Республики Татарстан от 17.11.2017 по делу № 33а-17550/2017</t>
  </si>
  <si>
    <t>Судебная экспертиза в целях проверки соответствия отчета об оценке установленным требованиям, в целях определения правильности оценки рыночной стоимости, в целях определения рыночной стоимости. 
 15228000</t>
  </si>
  <si>
    <t>Не соответствует. 
 Согласно заключению № 3-041/17 эксперта общества с ограниченной ответственностью "Экспертно-консультационный центр "Оценщик" У. отчет № 072-16 от 27.12.2016 об оценке рыночной стоимости земельного участка, составленный обществом с ограниченной ответственностью "Межрегиональная Оценочная Компания", согласно которому рыночная стоимость земельного участка с кадастровым номером 16:50:080217:790 по состоянию на 22.03.2016 составляет 16240080 руб., не соответствует требованиям законодательства Российской Федерации об оценочной деятельности. 
 В заключении указано: "Поскольку разброс результатов оценки, проведенной оценщиком общества с ограниченной ответственностью "Межрегиональная Оценочная Компания", и экспертом, для земельного участка с кадастровым номером 16:50:080217:790 незначительный, стоимость в отчете № 072-16 от 27.12.2016 определена правильно". 
 Отвечая на поставленный судом вопрос, эксперт определил рыночную стоимость земельного участка с кадастровым номером 16:50:080217:790, которая по состоянию на 22.03.2016 согласно заключению составила 15228000 руб.</t>
  </si>
  <si>
    <t>Апелляционное определение Верховного Cуда Республики Татарстан от 26.01.2018 по делу № 33а-1146/2018</t>
  </si>
  <si>
    <t>Судебная экспертиза в целях проверки соответствия отчета об оценке установленным требованиям, в целях определения рыночной стоимости. 
 18777841</t>
  </si>
  <si>
    <t>Не соответствует. 
 Как следует из заключения эксперта федерального бюджетного учреждения "Чувашская лаборатория судебной экспертизы" Министерства юстиции Российской Федерации № 1131/04-4 от 25.09.2017, вышеназванный отчет не соответствует требованиям законодательства Российской Федерации об оценочной деятельности и Федеральных стандартов оценки, других актов уполномоченного федерального органа, осуществляющего функции по нормативно-правовому регулированию оценочной деятельности. Отвечая на поставленные судом вопросы, эксперт определил рыночную стоимость модульного здания с кадастровым номером.... по состоянию на 01.01.2014 без учета НДС в размере 18 777 841 руб. 
 Суд первой инстанции, подробно исследовав и отразив в решении содержание экспертизы федерального бюджетного учреждения "Чувашская лаборатория судебной экспертизы" Министерства юстиции Российской Федерации № 1131/04-4 от 25.09.2017, принял за основу решения кадастровую стоимость земельных участков, установленную в названном заключении.</t>
  </si>
  <si>
    <t>Апелляционное определение Верховного Cуда Республики Татарстан от 27.02.2018 по делу № 33а-2839/2018</t>
  </si>
  <si>
    <t>Судебная экспертиза в целях проверки соответствия отчета об оценке установленным требованиям, правильности определения рыночной стоимости, в целях определения рыночной стоимости. 
 4668255</t>
  </si>
  <si>
    <t>Соответствует. 
 Согласно заключению эксперта № 106-Э/2017 от 07.11.2017, отчет соответствует требованиям законодательства Российской Федерации об оценочной деятельности. Рыночная стоимость земельного участка определена неправильно. Отвечая на поставленные судом вопросы, эксперт определил рыночную стоимость земельного участка с кадастровым номером 16:43:100119:132 по состоянию на 01.01.2015 в размере 4668255 руб. 
 Суд первой инстанции подробно исследовав и отразив в решении содержание заключения эксперта № 106-Э/2017 от 07.11.2017 ООО "Центр экспертизы недвижимости" Б., принял за основу решения кадастровую стоимость земельных участков, установленную в названном заключении.</t>
  </si>
  <si>
    <t>Апелляционное определение Верховного Cуда Республики Татарстан от 08.06.2018 по делу № 33а-8868/2018</t>
  </si>
  <si>
    <t>Судебная экспертиза в целях проверки соответствия отчета об оценке установленным требованиям, в целях достоверности, правильности определения рыночной стоимости, в целях определения рыночной стоимости.
 6186000</t>
  </si>
  <si>
    <t>Не соответствует.
 Согласно заключению эксперта № 3-005/18 от 15.02.2018 представленный административным истцом отчет № 034-17 от 23.11.2017 об оценке рыночной стоимости земельного участка не соответствуют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При этом определенная этим отчетом рыночная стоимость спорного земельного участка в 6897836 руб. определена верно и находится в диапазоне стоимостей, определенных экспертом. 
 Отвечая на поставленный судом вопрос, эксперт определил рыночную стоимость земельного участка с кадастровым номером.... по состоянию на 01.01.2015 в размере 6186000 руб. 
 Суд первой инстанции: эксперт определил границы интервала, в котором может находиться стоимость объекта оценки, и, проанализировав значение коэффициента вариации, признал, что рыночная стоимость земельного участка в представленном отчете определена правильно.
 Согласно заключению эксперта рыночная стоимость спорного земельного участка рассчитана методом сравнения продаж в рамках сравнительного подхода, при этом в качестве аналогов использованы объекты, по своим характеристикам максимально соответствующие оцениваемому объекту, обоснование выбора объектов-аналогов детально описано в заключении с указанием критериев отбора. Экспертом проведен сравнительный анализ объекта исследования и каждого объекта-аналога по всем элементам сравнения, произведены корректировки на торг, на площадь, на имущественные права, приведено подробное обоснование поправок. Основания невозможности применения доходного и затратного подходов также приведены в заключении эксперта.</t>
  </si>
  <si>
    <t>Апелляционное определение Верховного Cуда Республики Татарстан от 26.06.2018 по делу № 33а-10239/2018</t>
  </si>
  <si>
    <t>Судебная экспертиза в целях проверки соответствия отчета об оценке установленным требованиям, в целях достоверности, правильности определения рыночной стоимости, в целях определения рыночной стоимости.
 1298300</t>
  </si>
  <si>
    <t>Не соответствует. 
 Согласно заключению № 1503/Э-18 от 15.03.2018 года эксперта общества с ограниченной ответственностью "Центр Региональных Экспертиз" Б. отчет № М-251217 от 25.12.2017, подготовленный обществом с ограниченной ответственностью "РусОценка" по инициативе М., согласно которому рыночная стоимость земельного участка с кадастровым номером 16:52:090201:84 по состоянию на 01.01.2015 составила 675000 руб., не соответствуют требованиям Федерального закона от 29.07.1998 N 135-ФЗ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и стандартов и правил оценочной деятельности. 
 При этом эксперт пришел к выводу о том, что величина рыночной стоимости спорного земельного участка определена в нем неправильно. 
 Отвечая на поставленный судом вопрос, эксперт определил рыночную стоимость земельного участка с кадастровым номером 16:52:090201:84, которая по состоянию на 01.01.2015, согласно заключению, составила 1298300 руб. 
 Заключение эксперта общества с ограниченной ответственностью "Центр Региональных Экспертиз" Б. соответствует требованиям законодательства Российской Федерации о судебно-экспертной деятельности. Кроме того, содержит результаты анализа наиболее эффективного использования земельного участка, исследования сегмента рынка, а также анализа остальных внешних факторов, не относящихся непосредственно к объекту оценки, но влияющих на его стоимость. Корректировки к объектам - аналогам проведены по наиболее существенным ценообразующим факторам, их применение обоснованно, а также подтверждено ссылками на достоверные источники или математические формулы, расчеты не содержат математических, методических и арифметических ошибок и являются правильными. 
 Суд первой инстанции оценил заключение № 1503/Э-18 от 15.03.2018 эксперта общества с ограниченной ответственностью "Центр Региональных Экспертиз" Б. по правилам ст. 84 Кодекса административного судопроизводства Российской Федерации и установил, что оно содержит необходимые сведения доказательственного значения, влияющие на определение рыночной стоимости конкретного земельного участка, и соответствует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нормативному правовому регулированию такой деятельности, ее стандартов и правил. 
 Суд первой инстанции: "Заключение содержит результаты анализа наиболее эффективного использования земельного участка, исследования сегмента рынка, а также анализа остальных внешних факторов, не относящихся непосредственно к объекту оценки, но влияющих на его стоимость. Корректировки к объектам - аналогам проведены по наиболее существенным ценообразующим факторам, их применение обоснованно, а также подтверждено ссылками на достоверные источники или математические формулы, расчеты не содержат математических, методических и арифметических ошибок и являются правильными".</t>
  </si>
  <si>
    <t>Решение Верховного Cуда Республики Татарстан от 29.05.2019 по делу № 3а-313/2019</t>
  </si>
  <si>
    <t>Судебная экспертиза в целях проверки соответствия отчета об оценке установленным требованиям, в целях достоверности, правильности определения рыночной стоимости, в целях определения рыночной стоимости.
 8037400</t>
  </si>
  <si>
    <t>Не соответствует. 
 Как следует из заключения эксперта Удод Т.М. общества с ограниченной ответственностью "Экспертно-консультационный центр "Оценщик" №3-023/119 от 26.04.2019, вышеназванный отчет не соответствует требованиям законодательства Российской Федерации об оценочной деятельности и методологии. Отвечая на поставленные судом вопросы, эксперт определил рыночную стоимость земельного участка с кадастровым номером .... по состоянию на 01.01.2015 в размере 8037400 руб.
 Заключение содержит результаты анализа наиболее эффективного использования земельного участка, исследования сегмента рынка, а также анализа остальных внешних факторов, не относящихся непосредственно к объектам оценки, но влияющих на его стоимость . Корректировки к объектам - аналогам проведены по наиболее существенным ценообразующим факторам, их применение обоснованно, а также подтверждено ссылками на достоверные источники или математические формулы, расчеты не содержат математических, методических и арифметических ошибок и являются правильными.</t>
  </si>
  <si>
    <t>Решение Ставропольского краевого суда
 от 04.07.2018 года по делу №3а-264/2018</t>
  </si>
  <si>
    <t>Назначена экспертиза в целях установления рыночной стоимости
 13 505 000</t>
  </si>
  <si>
    <t>Представленный административным истцом отчет об оценке суд не может признать надлежащим доказательством, достоверно подтверждающим указанную в нем итоговую величину рыночной стоимости объекта недвижимости, поскольку он противоречит заключению  судебного эксперта. Кроме того, отчет не соответствует положениям Федерального закона от 29 июля 1998 года N 135-ФЗ "Об оценочной деятельности в Российской Федерации" и федеральным стандартам оценки.
 На несоответствие отчета об оценке требованиям законодательства в области оценочной деятельности также указывает и решение комиссии по рассмотрению споров о результатах определения кадастровой стоимости.
 В связи с вышеизложенным данное доказательство не может быть положено в основу решения, поскольку опровергается заключением эксперта, свидетельствующим о наличии в нем недостатков, ставящих под сомнение достоверность выводов оценщика.</t>
  </si>
  <si>
    <t>Апелляционное определение Ставропольского краевого суда
 от 20.07.2017 по делу № 33аа-774/17</t>
  </si>
  <si>
    <t>Назначена экспертиза в целях установления рыночной стоимости
 5416000</t>
  </si>
  <si>
    <t>Решение Ставропольского краевого суда
 от 02.03.2018 года по делу №3а-116/2018</t>
  </si>
  <si>
    <t>Назначена экспертиза в целях установления рыночной стоимости
 1807 000</t>
  </si>
  <si>
    <t>В отчете оценщика, в разделе 9.1 "Расчет стоимости объекта оценки сравнительным подходом" отчета в нарушение пункта 22 "в" ФСО 7 оценщик не привел весь объем доступных оценщику. Он привел лишь информацию по описанию правил отбора трех объектов-аналогов для проведения расчета. Отсутствие анализа информации по объему всех доступных данных об объектах-аналогах, представленных к продаже, а также отсутствие обоснования использования в расчетах лишь части сведений об объектах-аналогах не позволяют сделать вывод о корректности выбора аналогов, использованных им при определении рыночной стоимости.
 В нарушение федерального стандарта оценщик в части обоснования корректировки на местоположение "0%", использовал только информацию об удаленности объектов-аналогов от центра города, при этом информация об анализе сопоставимости местоположения оцениваемого земельного участка и объектов-аналогов, в отчете отсутствует.
 Существенная информация об отсутствии у оцениваемого земельного участка свободного доступа (подъезда) оценщиком не указана и при определении рыночной стоимости земельного участка это обстоятельство оценщиком не учтено.</t>
  </si>
  <si>
    <t>Решение Ставропольского краевого суда
 от 05.04.2018 года по делу №3а-59/2018</t>
  </si>
  <si>
    <t>Представленные административным истцом отчеты об оценке, суд не может признать надлежащим доказательством, достоверно подтверждающих указанную в них итоговую величину рыночной стоимости объектов недвижимости, поскольку отчеты вызывают сомнения в правильности выводов оценщика, а кроме того согласно выводам заключения судебной экспертизы нарушения требований ФСО, предъявляемых к форме и содержанию отчетов, к описанию объектов оценки, к методам расчета рыночной стоимости конкретного объекта оценки, к методам расчета рыночной стоимости объекта оценки, к конкретному подбору объектов-аналогов, а также иные нарушения, которые могут повлиять на определение итоговой величины рыночной стоимости, допущены в части подбора аналогов и обоснования корректировок. При выполнении математических действий ошибок оценщиком не допущено. Информация, используемая оценщиком является достоверной, но не является достаточной и проверяемой.</t>
  </si>
  <si>
    <t>Решение Ставропольского краевого суда
 от 26.04.2018 по делу № 3а-162/2018</t>
  </si>
  <si>
    <t>Представленные административным истцом отчеты об оценке, суд не может признать надлежащим доказательством, достоверно подтверждающих указанную в них итоговую величину рыночной стоимости объектов недвижимости, поскольку отчеты вызывают сомнения в правильности выводов оценщика, а кроме того согласно выводам заключения судебной экспертизы N 039/18-Э от 05 апреля 2018 эксперта К.С., оценщиком допущены нарушения требований Федеральных стандартов оценки, предъявляемых к форме и содержанию отчетов к описанию объекта оценки, к методам расчета рыночной стоимости конкретного объекта оценки, к корректному подбору объектов-аналогов. Информация, использованная оценщиком не является проверяемой, в связи с этим не предоставляется возможным сделать вывод о ее достоверности и достаточности.</t>
  </si>
  <si>
    <t>Решение Ставропольского краевого суда
 от 14.05.2018 по делу Nа-61/2018</t>
  </si>
  <si>
    <t>При этом, оценщиком допущено нарушение пп. "в" п. 22 ФСО N 7 согласно которому использование в расчетах лишь части доступных оценщику объектов-аналогов должно быть обосновано в отчете об оценке, что оценщиком сделано не было.
 Для реализации сравнительного подхода из 42 объявлений использованы данные по трем земельным участкам. Иные характеристики для отбора объектов-аналогов не описаны и в отчете не проанализированы.
 На основании анализа рынка земельных участков, оценщик выявил, что основными факторами, влияющими на стоимость земельных участков, расположенных на территории г. Ставрополя являются: местоположение; вид права; категория земель; ВРИ; наличие инженерных сетей на участке, возможность подключения; площадь; геологические характеристики (т. 1 л.д. 70).
 Вместе с тем, из анализа объявлений о продаже объектов-аналогов следует, что по объектам-аналогам N 1 и N 2 - отсутствуют сведения о виде права, в то время, как оценщик определяет вид права - как собственность. В заключении отсутствует информация об уточнении этих сведений
 Оценщик определяет рынок, как неактивный ссылаясь, что предложение продажи земельных участков в г. Ставрополе по состоянию на 01.01.2015 год значительно превышает спрос, цены предложений нестабильны, срок экспозиции значителен (т. 1 л.д. 73). Вместе с тем, оценка проводилась по состоянию на 21 февраля 2017 года.
 Оценщик определил среднее значение стоимости 1 кв. м земельных участков под коммерческую застройку, расположенных в г. Ставрополе по состоянию на 01.01.2017 года 2 426 рублей. На период исследования стоимость 1 кв. м определена оценщиком, в диапазоне от 457 руб. до 10 286 руб. (т. 1 л.д. 65). Вместе с тем, при проверки полученного результата на сопоставимость с рыночными данными, оценщик ссылается на анализ рынка земельных участков в регионе КМВ, указывая диапазон стоимости земельных участков 350-6142 руб. за 1 кв. м (т. 1 л.д. 91), что соответственно вводит в заблуждение (нарушение п. 5 ФСО N 3).
 Указанные обстоятельства позволяют сделать вывод о некорректности подобранных аналогов объекту оценки - земельному участку с кадастровым номером..... в целях определения его рыночной стоимости и не могут свидетельствовать о достоверности рыночной стоимости указанного земельного участка.
 С учетом вышеуказанных недостатков</t>
  </si>
  <si>
    <t>Решение Ставропольского краевого суда
 от 31.05.2018 года по делу № 3а-101/2018</t>
  </si>
  <si>
    <t>44 096 000
 Назначена экспертиза в целях установления рыночной стоимости</t>
  </si>
  <si>
    <t>Досудебный отчет суд не может признать надлежащим доказательством, достоверно подтверждающим указанную в них итоговую величину рыночной стоимости объекта недвижимости, поскольку отчет вызывает сомнения в правильности выводов оценщика а кроме того согласно выводам заключения судебной экспертизы N "..." эксперта "..." оценщиком допущены нарушения ФСО предъявляемые к форме и содержанию отчета, к методам расчета рыночной стоимости конкретного объекта оценки, к корректному подбору объектов-аналогов, которые могут повлиять на определение итоговой величины рыночной стоимости (в частности описания объекта оценки нарушения отсутствуют); факторы, влияющие на стоимость объекта недвижимости определены правильно, ошибки при выполнении математических действий оценщиком не допущены, информация, использованная оценщиком является проверяемой, но не является достоверной и достаточной.</t>
  </si>
  <si>
    <t>Решение Ставропольского краевого суда
 от 16.03.2017 года по делу № 3а-223/2017</t>
  </si>
  <si>
    <t>Представленный административным истцом отчет об оценке, суд не может признать надлежащим доказательством, достоверно подтверждающим указанную в нем итоговую величину рыночной стоимости объектов недвижимости, поскольку форма и содержание отчета не в полном объеме соответствует требованиям Федерального закона от 27 июля 1998 года N 135-ФЗ "Об оценочной деятельности в Российской Федерации" и требованиям Федеральных стандартов оценки (ФСО).
 К такому выводу суд приходит опираясь на заключение судебной экспертизы ООО "ПроФЗксперт" N 571/16-Э от 17 февраля 2017 года, согласно которому эксперт указал, что при составлении оценщиком названного отчета были допущены нарушения требований федеральных стандартов, предъявляемых к форме и содержанию отчета, к описанию объектов оценки, к методам расчета рыночной стоимости объектов оценки, которые могли повлиять на определение итоговой величины рыночной стоимости. Использованная оценщиком информация не является проверяемой, достоверной и достаточной.</t>
  </si>
  <si>
    <t>Решение Ставропольского краевого суда
 от 27.06.2019 по делу № а-173/2019</t>
  </si>
  <si>
    <t>Решение Ставропольского краевого суда
 от 20.06.2019 по делу № а-125/2019</t>
  </si>
  <si>
    <t>22754 025
 Назначена судебная экспертиза в целях установления рыночной стоимости</t>
  </si>
  <si>
    <t>Представленный административным истцом отчет об оценке, выполненный ООО "Южное Региональное юридическое агентство", суд не может признать надлежащим доказательством, достоверно подтверждающим указанную в нем итоговую величину рыночной стоимости объекта недвижимости - земельного участка с кадастровым номером..., поскольку отчет вызывает сомнения в правильности выводов оценщика.
 Согласно заключению судебного эксперта в ходе проверки отчета об оценке, выполненного оценщиком ООО "Южное Региональное юридическое агентство», установлено, что оценщиком допущены нарушения требований Федеральных стандартов оценки к корректному подбору объектов-аналогов, к корректному применению корректировок. Факторы, влияющие на стоимость объекта недвижимости определены правильно. Ошибки при выполнении математических действий, не допущены. Использованная оценщиком информация не является достоверной, достаточной и проверяемой.</t>
  </si>
  <si>
    <t>Решение Ставропольского краевого суда
 от 18.05.2018 по делу № 3а-159/2018</t>
  </si>
  <si>
    <t>11 323 511
 Вид экспертизы:
 Судебная экспертиза в целях установления рыночной стоимости</t>
  </si>
  <si>
    <t>Представленный отчет об оценке, по мнению эксперта, составлен с нарушением требований пункта 11 Федерального стандарта оценки N 1 от 20 мая 2015 года N 297, пункта 5 Федерального стандарта оценки N 3 от 20 мая 2015 года N 299, информация, представленная в отчете, не является достаточной и достоверной для определения рыночной стоимости объекта-оценки.
 Так оценщик при определении рыночной стоимости объекта недвижимости сравнительным подходом, не усмотрел необходимости в применении корректировки на местоположение в отношении объектов-аналогов, расположенных: N 1 в &lt;...&gt; в г. Кисловодске и N 3 в г. Пятигорске. Он пришел к выводу о расположении объектов-аналогов в одной ценовой зоне с оцениваемым объектом, расположенным в г. Железноводске, пос. Иноземцево, что вызывает сомнение, поскольку в отчете отсутствует обоснование этому выводу.
 Описание месторасположения оцениваемого объекта относительно красной линии не соответствует его фактическому расположению. Оцениваемый объект расположен вдоль красной линии по ул. Колхозной, объекты - аналоги также расположены на красной линии, вместе с тем, оценщик применяет к ним понижающую корректировку 21% полагая, что оцениваемый объект расположен не на красной линии. Приведенные недостатки отчета сказались на расчете величины рыночной стоимости оцениваемого объекта.</t>
  </si>
  <si>
    <t>Решение
 Хабаровского краевого суда от 09.02.2018 по делу № 3а-18/2018</t>
  </si>
  <si>
    <t>Нет.
 Ходатайств о проведении судебной экспертизы не было заявлено.</t>
  </si>
  <si>
    <t>Сославшись на ст. 12 Закона об оценочной деятельности, суд указал, что каких-либо доказательств недостоверности отчетов об определении рыночной стоимости земельных участков в материалы дела не представлено, нарушений при составлении отчетов в судебном заседании не установлено, в связи с чем, суд полагает, что рыночная стоимость объектов оценки определена в соответствии с требованиями Закона об оценочной деятельности.</t>
  </si>
  <si>
    <t>Решение
 Хабаровского краевого суда от 10.10.2018 по делу № 3а-152/2018</t>
  </si>
  <si>
    <t>Оценивая досудебный отчет об оценке, суд указал, что содержание отчета об оценке от позволяет сделать вывод, что он подготовлен лицом, обладающим правом на проведение подобного рода исследований, и содержит все необходимые сведения доказательственного значения, влияющие на определение рыночной стоимости объекта оценки. Оценщиком проанализированы необходимые факторы, оказывающие влияние на его рыночную стоимость. 
 Содержащиеся в отчете сведения дают надлежащее представление о местоположении объектов-аналогов и иных их характеристиках, учтенных оценщиком при расчете итоговой величины рыночной стоимости объекта оценки.
 Доказательства, которые опровергали бы рыночную стоимость, подтвержденную досудебным отчетом об оценке, административным ответчиком и заинтересованными лицами не предоставлены.</t>
  </si>
  <si>
    <t>Решение Хабаровского краевого суда от
 14.02.2017 по делу № 3а-36/2017</t>
  </si>
  <si>
    <t>Нет.
 Ходатайств о проведении судебной экспертизы не было заявлено</t>
  </si>
  <si>
    <t>Проанализировав досудебный отчет об определении рыночной стоимости, суд указал, что нарушений при составлении отчета в судебном заседании не установлено, в связи с чем, суд полагает, что рыночная стоимость объекта оценки определена в соответствии с требованиями Закона об оценочной деятельности.</t>
  </si>
  <si>
    <t>Решение
 Хабаровского краевого суда от 22.04.2019 по делу № 3а-77/2019</t>
  </si>
  <si>
    <t>Исследовав досудебный отчет об определении рыночной стоимости, суд указал, что требования к составлению отчета соблюдены. Доказательства, которые опровергали бы представленную административным истцом рыночную стоимость земельного участка, свидетельствовали бы о его рыночной стоимости в ином размере, административным ответчиками и заинтересованным лицом не были предоставлены. 
 Кроме того, суд отметил, что административный ответчик, ссылаясь на то, что не учтены обстоятельства, влияющие на рыночную стоимость объекта, не представил доказательств того, что данные обстоятельства могли повлиять на рыночную стоимость, потому возражения ответчика не были учтены судом.</t>
  </si>
  <si>
    <t>Решение
 Хабаровского краевого суда от 03.10.2018 по делу № 3а-149/2018</t>
  </si>
  <si>
    <t>Нет. Ходатайств
 о проведении судебной экспертизы не было заявлено.</t>
  </si>
  <si>
    <t>Проанализировав досудебный отчет об
 оценке, суд указал, что каких-либо доказательств недостоверности отчета об оценке административными ответчиками и заинтересованным лицом не представлено, хотя на них и возложена такая обязанность в соответствии с ч. 5 ст. 247 КАС РФ, ходатайство о назначении судебной экспертизы ими заявлено не было. 
 В ходе судебного разбирательства нарушений при составлении отчета, которые могут повлиять на установление размера рыночной стоимости объекта оценки, не установлено. Исходя из установленных по делу обстоятельств, суд считает, что рыночная стоимость объекта оценки определена в соответствии с требованиями Федерального закона "Об оценочной деятельности в Российский Федерации". Поэтому требования административного истца об установлении кадастровой стоимости земельного участка равной его рыночной стоимости подлежат удовлетворению.</t>
  </si>
  <si>
    <t>Решение
 Хабаровского краевого суда от 21.02.2018 по делу № 3а-35/2018</t>
  </si>
  <si>
    <t>Нет. Ходатайств
 о проведении судебной экспертизы не было заявлено</t>
  </si>
  <si>
    <t>Суд вынес решение на основании досудебного отчета об оценке рыночной стоимости земельного участка, так как пришел к выводу, что досудебный отчет соответствует требованиям законодательства, доказательств его недостоверности в дело не представлено. При этом, суд указывает на то, что, если административный ответчик ссылается на наличие обстоятельств, которые могли повлиять на определение рыночной стоимости объекта, само по себе не опровергает отчет оценщика, потому необходимо проводить судебную экспертизу, о которой стороны не ходатайствовали, следовательно, данные обстоятельства не могут быть учтены.</t>
  </si>
  <si>
    <t>Решение
 Хабаровского краевого суда от 17.08.2017 г. по делу № 3а-128/2017</t>
  </si>
  <si>
    <t>Суд пришел к выводу, что каких-либо доказательств недостоверности представленного административным истцом отчет в материалы дела не представлено, нарушений при составлении отчета, которые могут повлиять на размер рыночной стоимости объект оценки, в судебном заседании не установлено, в связи с чем, суд полагает, что рыночная стоимость объекта оценки определена в соответствии с требованиями Закона об оценочной деятельности.</t>
  </si>
  <si>
    <t>Решение
 Хабаровского краевого суда от 20.04.2017 по делу № 3а-39/2017</t>
  </si>
  <si>
    <t>Да. Судебная экспертиза о проверке досудебного отчета. 
 19766835</t>
  </si>
  <si>
    <t>Из заключения судебной экспертизы следует, что анализ внешних факторов, влияющих на стоимость объекта оценки проведен поверхностно только по данным 2011 года (дата оценки – 26.10.2012). Вывод о ценообразующих факторах, а также внешних факторов, влияющих на стоимость объекта оценки в отчете не приведен (нарушен пп. "3" п. 8 ФСО № 3). Обзор рынка осуществлен не самостоятельно, а взят из отчета, размещенного в открытых источниках сети Интернет. Допущены нарушения п. 5 ФСО № 3, ст. 11 Закона об оценочной деятельности, повлиявшие на итоговую рыночную стоимость объекта оценки.</t>
  </si>
  <si>
    <t>Решение
 Хабаровского краевого суда от 24.01.2017 г. по делу № 3а-6/2017</t>
  </si>
  <si>
    <t>Суд указал, что, исходя из положений
 ч. 5 ст. 247 КАС РФ, обязанность по доказыванию несоответствия заявленной административным истцом рыночной стоимости земельного участка лежит на административных ответчиках, заинтересованном лице.
 Доказательств, которые опровергали бы представленную административным истцом рыночную стоимость земельного участка, свидетельствовали бы о его рыночной стоимости в ином размере, административными ответчиками,
 заинтересованным лицом не представлено.
 При этом, административным истцом в материалы дела был приобщено Положительное экспертное заключение на отчет досудебный отчет, которое соответствует требованиям ст. 17.1 Закона об оценочной деятельности.
 В результате экспертизы с экспертизы сделан вывод о том, что отчет соответствует требованиям законодательства РФ об оценочной деятельности, в том числе требованиям Закона об оценочной деятельности,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и стандартов и правил оценочной деятельности; итоговая величина рыночной стоимости объекта оценки подтверждена.</t>
  </si>
  <si>
    <t>Решение
 Хабаровского краевого суда от 18.07.2018 г. по делу № 3а-127/2018</t>
  </si>
  <si>
    <t>Обратившись к ст. 12 Закона об оценочной деятельности, суд указал, что доказательств недостоверности отчетов об определении рыночной стоимости земельных участков в материалы дела не представлено, нарушений при составлении отчетов в судебном заседании не установлено, в связи с чем, суд полагает, что рыночная стоимость объектов оценки определена в соответствии с требованиями Закона об оценочной деятельности.</t>
  </si>
  <si>
    <t>Решение
 Хабаровского краевого суда от 26.12.2017 по делу № 3а-177/2017</t>
  </si>
  <si>
    <t>Суд полагает, что рыночная стоимость объектов оценки в досудебном отчете определена в соответствии с требованиями Закона об оценочной деятельности.
 Доказательств, которые опровергали бы представленную административным истцом рыночную стоимость земельного участка , свидетельствовали бы о его рыночной стоимости в ином размере, административными ответчиками, заинтересованным лицом, вопреки положениям ч. 1 ст. 62, ч. 5 ст. 247 КАС РФ, не представлено.</t>
  </si>
  <si>
    <t>Решение
 Хабаровского краевого суда от 21.06.2018 по делу № 3а-103/2018</t>
  </si>
  <si>
    <t>Суд вынес решение на основании досудебного отчета об оценке рыночной стоимости земельного участка, т.к. пришел к выводу, что досудебный отчет соответствует требованиям законодательства, доказательств его недостоверности в дело не представлено.
 Кроме того, на указанный отчет представлено положительное экспертное заключение, которое соответствует требованиям ст. 17.1 Закона об оценочной деятельности.
 В результате экспертизы сделан вывод о том, что отчет соответствует требования законодательства РФ об оценочной деятельности, в том числе: Федеральному закону "Об оценочной деятельности в Российской Федерации", федеральным стандартам оценки и других актов уполномоченного федерального органа, осуществляющего функции по нормативно-правовому регулированию оценочной деятельности, стандартам и правилам оценочной деятельности. Величина стоимости объекта оценки подтверждена.</t>
  </si>
  <si>
    <t>Решение Верховного Суда 
Кабардино-Балкарской Республики от 26.06.2019 по делу № 3а-27/2019</t>
  </si>
  <si>
    <t>Экспертиза в целях проверки соответствия отчета и установления рыночной стоимости.
адм. здания - 2 087 970;
дания конюшни КСШ - 1 487 200;
здания конюшни белой - 2 878 400;
здания ветлазарета - 591 250;
здания конюшни красной - 2 794 880;
здания конторы - 2 010 900;</t>
  </si>
  <si>
    <t>Не соответствует. 
В судебном акте не указываются конкретные нарушения.</t>
  </si>
  <si>
    <t>Решение Верховного Суда Кабардино-Балкарской Республики от 11.06.2019 по делу № 3а-13/2019,3а-55/2018</t>
  </si>
  <si>
    <t>Экспертиза в целях проверки отчета и установления рыночной стоимости. 
115 000</t>
  </si>
  <si>
    <t>Решение Верховного Суда Кабардино-Балкарской Республики от 14.05.2019 по делу № 3а-9/2019,3а-50/2018</t>
  </si>
  <si>
    <t>Экспертиза в целях проверки соответствия отчета и установления рыночной стоимости.
25 700 000</t>
  </si>
  <si>
    <t>Не соответствует. 
Так, из заключения эксперта ФИО9 следует, что в отчете об оценке, составленном ИП ФИО8 № от
ДД.ММ.ГГГГ при описании объекта оценки, оценщик сослался на нормы ФСО №, подлежащие применению к
случаям определения кадастровой стоимости методами массовой оценки, без учета индивидуальных
характеристик объекта оценки. В нарушение пп. «в» п. 11 раздела V ФСО № отчет не содержит выводов
относительно сегмента рынка, к которому относится объект оценки. Приведенный в отчете анализ основных
факторов, влияющих на спрос и предложение цены сопоставимых объектов недвижимости не соответствует
требованиям пп. «г» п. 11 раздела V ФСО №, поскольку не приведены интервалы значений этих факторов.
Оценщиком допущены ошибки при выполнении математических действий. Так, в разделе 9.3 отчета, при
определении рыночной стоимости объекта оценки с использованием затратного подхода, при расчете индекса
перехода из цен 1991 года в цены 2001 года для КБР применены значения 62, 21/5, 43 которые, согласно
Приложению к письму Минрегионразвития России 3652-СК/08 относятся к ФИО5 СО-Алания. Неправильно
применен поправочный коэффициент ( 0.95 вместо 0,98) для перехода к III климатическому району. При
расчете восстановительной стоимости объекта оценки оценщиком неправильно применен индекс (5,92)
стоимости строительно-монтажных работ на 2 квартал 2015г. Также при определении рыночной стоимости
объекта оценки с использованием затратного подхода оценщиком при расчете стоимости единицы измерения
в ценах 1969 г. не применен коэффициент, учитывающий удорожание строительства в сейсмических районах
(для КБР 1,05).</t>
  </si>
  <si>
    <t>Решение Верховного Суда Кабардино-Балкарской Республики от 23.04.2019 по делу № 3а-7/2019,3а-47/2018</t>
  </si>
  <si>
    <t>Экспертиза в целях проверки соответствия отчета и установления рыночной стоимости. 
7 494 791.</t>
  </si>
  <si>
    <t>Не соответствует. 
Отчет об оценке объекта недвижимости содержит нарушения, которые в своей совокупности повлияли на итоговый результат
при определении рыночной стоимости объекта оценки. Указание на конкретные нарушения судебный акт не содержит.</t>
  </si>
  <si>
    <t>Решение Верховного Суда Кабардино-Балкарской Республики от 22.04.2019 по делу № 3а-24/2019</t>
  </si>
  <si>
    <t>Экспертиза в целях проверки соответствия отчета и установления рыночной стоимости. 
139 194 577.</t>
  </si>
  <si>
    <t>Не соответствует. 
Отчет об оценке объекта недвижимости содержит нарушения, которые в своей совокупности повлияли на итоговый.
результат при определении рыночной стоимости объекта оценки. Указание на конкретные нарушения судебный акт не содержит.</t>
  </si>
  <si>
    <t>Решение Верховного Суда Кабардино-Балкарской Республики от 21.03.2019 по делу № 3а-12/2019,3а-54/2018</t>
  </si>
  <si>
    <t>Экспертиза в целях проверки отчета и установления рыночной стоимости. 
11 543 000.</t>
  </si>
  <si>
    <t>Решение Верховного Суда Кабардино-Балкарской Республики от 11.09.2018 по делу № 3А-9/2018 [3А-27/2017]</t>
  </si>
  <si>
    <t>Решение Верховного Суда Кабардино-Балкарской Республики от 05.09.2018 по делу № 3А-6/2018 [3А-24/2017]</t>
  </si>
  <si>
    <t>Экспертиза в целях проверки соответствия отчета и установления рыночной стоимости. 
55 770 484</t>
  </si>
  <si>
    <t>Решение Верховного Суда Кабардино-Балкарской Республики от 10.05.2018 по делу № 3А-14/2018</t>
  </si>
  <si>
    <t>Не соответствует. 
В отчете выявлены замечания и технические ошибки, что привело к снижению итоговой стоимости
объекта недвижимости. Конкретные нарушения в судебном акте не отражены.</t>
  </si>
  <si>
    <t>Решение Пермского краевого суда от 03.04.2019 по делу № 3А-146/2019</t>
  </si>
  <si>
    <t xml:space="preserve">Экспертиза в целях проверки соответствия отчета и установления рыночной стоимости.
Эксперт пришел к выводу о несоответствии отчета требованиям законодательства об оценочной деятельности и федеральным стандартам оценки, однако указал, что выявленные недостатки не влияют на итоговую величину рыночной стоимости объекта недвижимости (16 127 000 руб.).
</t>
  </si>
  <si>
    <t>Не соответствуют. 
Согласно заключению эксперта Б2. № 081-19, отчет об оценке от 01.10.2018 года № 18/072-Н, составленный оценщиком Б1. не соответствует требованиям законодательства об оценочной деятельности и федеральным стандартам оценки , однако выявленные недостатки не влияют на итоговую величину рыночной стоимости объекта недвижимости - земельного участка. Конкретные нарушения требований не указаны.</t>
  </si>
  <si>
    <t>Решение Пермского краевого суда от 03.04.2019 по делу № 3А-6/2019</t>
  </si>
  <si>
    <t>отчет об оценке от 10.07.2018 № 666/О-18 не соответствует требованиям Закона об оценочной деятельности, федеральных стандартов оценки; рыночную стоимость объекта недвижимости, определенную оценщиком в названном отчете, нельзя признать обоснованной, поскольку отчет содержит технические и методологические ошибки, влияющие на итоговый результат рыночной стоимости объекта.</t>
  </si>
  <si>
    <t>Решение Пермского краевого суда от 11.04.2019 по делу № 3А-75/2019</t>
  </si>
  <si>
    <t>Экспертиза в целях проверки отчета и установления рыночной стоимости. Размер рыночной стоимости, установленный экспертизой: 498 000,00 ₽</t>
  </si>
  <si>
    <t>Решение Пермского краевого суда от 10.01.2019 по делу № 3а-409/2018 3а-3/2019</t>
  </si>
  <si>
    <t>Экспертиза в целях проверки отчета и установления рыночной стоимости. Размер рыночной стоимости, установленный экспертизой: 12 167 400 (с НДС), без учета НДС – 10 311 356.</t>
  </si>
  <si>
    <t>Не соответствует.
Отчет об оценке частично не соответствует требованиям законодательства Российской Федерации об оценочной деятельности и требованиям федеральных стандартов оценки . При составлении отчета допущены нарушения, повлиявшие на определение итоговой величины рыночной стоимости, в том числе указано на то, что при определении рыночной стоимости с использованием сравнительного подхода и отборе аналогов не были учтены такие ценообразующие факторы как этажность (два из выбранных аналогов расположены в подвале, что не соответствует оцениваемому объекту), размещение (два из выбранных аналогов находятся в жилых домах, оцениваемое помещение в административных центрах), аналоги земельных участков несопоставимы с оцениваемым , так как имеют иной вид разрешенного использования; при определении рыночной стоимости доходным способом оценщиком неверно произведен вычет расходов на оплату коммунальных услуг, указана неверная информация об объектах аналогах, расходящаяся с информацией в объявлениях. Кроме того, эксперт указал на необоснованность отказа оценщика от оценки рыночной стоимости затратным способом.</t>
  </si>
  <si>
    <t>Решение Пермского краевого суда от 13.07.2018 по делу № 3А-158/2018</t>
  </si>
  <si>
    <t>Экспертиза в целях проверки отчета и установления рыночной стоимости.  Размер рыночной стоимости, установленный экспертизой: 9 145 090,00 ₽</t>
  </si>
  <si>
    <t>Не соответствует.
Отчет об оценке от 21 марта 2018 года № 4.И/О-18, составленный Козыревой О.В. не соответствует требованиям законодательства об оценочной деятельности и требованиям федеральных стандартов оценки . В указанном отчете имеются неточности и недостатки, влияющие на итоговый результат стоимости здания магазина</t>
  </si>
  <si>
    <t>Решение Пермского краевого суда от 28.09.2018 по делу № 3А-229/2018</t>
  </si>
  <si>
    <t>Экспертиза в целях установления рыночной стоимости. Размер рыночной стоимости, установленный экспертизой: 105 386 600 (с учетом НДС), 89 310 678 (суд вычел НДС)</t>
  </si>
  <si>
    <t>Решение Пермского краевого суда от 21.09.2018 по делу № 3А-275/2018</t>
  </si>
  <si>
    <t>Экспертиза в целях установления рыночной стоимости. Размер рыночной стоимости, установленный экспертизой: 40 966 213,00 ₽</t>
  </si>
  <si>
    <t>Решение Пермского краевого суда от 18.09.2018 по делу № 3А-230/2018</t>
  </si>
  <si>
    <t>Экспертиза в целях установления рыночной стоимости. Размер рыночной стоимости, установленный экспертизой: 119 930 600 (с учетом НДС), 101 636 102,00 (суд вычел НДС)</t>
  </si>
  <si>
    <t>Решение Пермского краевого суда от 24.08.2018 по делу № 3А-155/2018</t>
  </si>
  <si>
    <t>Экспертиза в целях установления рыночной стоимости. Размер рыночной стоимости, установленный экспертизой: 1 497 400,00 ₽</t>
  </si>
  <si>
    <t>Решение Пермского краевого суда от 23.10.2018 по делу № 3А-265/2018</t>
  </si>
  <si>
    <t>Экспертиза в целях проверки отчета и установления рыночной стоимости.  Размер рыночной стоимости, установленный экспертизой: 189 143 000,00 ₽</t>
  </si>
  <si>
    <t>Не соответствует.
Отчет об оценке от 27.03.2018 № 8030, составленный ООО «Промпроект- Оценка » оценщик М. не соответствует требованиям законодательства об оценочной деятельности, допускает неоднозначное толкование полученных результатов, выявленные недостатки влияют на итоговую величину рыночной стоимости объекта недвижимости</t>
  </si>
  <si>
    <t>Решение Архангельского областного суда от 29.05.2019 по делу № 3А-359/2019</t>
  </si>
  <si>
    <t>Нет, по данному делу экспертиза не назначалась.</t>
  </si>
  <si>
    <t>Решение Архангельского областного суда от 28.09.2018 по делу № 3А-864/2018</t>
  </si>
  <si>
    <t>Решение Архангельского областного суда от 29.05.2019 по делу 3А-150/2019</t>
  </si>
  <si>
    <t>Экспертиза в целях проверки соответствия отчета назначена. Рыночная стоимость ,
установленная отчетом № об оценке рыночной стоимости земельного участка,
подтверждается.</t>
  </si>
  <si>
    <t>Решение Архангельского областного суда от 28.05.2019 по делу № 3А-401/2019</t>
  </si>
  <si>
    <t>Решение Архангельского областного суда от 29.05.2019 по делу № 3А-120/2019</t>
  </si>
  <si>
    <t>Экспертиза в целях установлениях рыночной стоимости. 3 990 000.</t>
  </si>
  <si>
    <t>Решение Архангельского областного суда от 19.03.2019 по делу № 3А-1091/2018, №3а-32/2019</t>
  </si>
  <si>
    <t>Экспертиза в целях установления рыночной стоимости. 9 003 000</t>
  </si>
  <si>
    <t>Решение Архангельского областного суда от 06.02.2019 по делу № 3А-112/2019</t>
  </si>
  <si>
    <t>Решение Архангельского областного суда от 07.12.2018 по делу № 3А-859/2018</t>
  </si>
  <si>
    <t>Экспертиза в целях проверки соответствия отчета и установления рыночной стоимости. 
4 301 000</t>
  </si>
  <si>
    <t>Решение Архангельского областного суда от 19.04.2019 по делу № 3А-290/2019</t>
  </si>
  <si>
    <t>Решение Архангельского областного суда от 16.01.2019 по делу № 3А-1080/2018, 3а-21/2019</t>
  </si>
  <si>
    <t>Решение Новгородского областного суда от 26.04.2019 по делу № 03-22/2019, 03А-45/2019</t>
  </si>
  <si>
    <t>Судебная экспертиза не проводилась. Данными о том, что рыночная стоимость земельного участка является иной, нежели установлено в отчете об оценке, суд не располагал, ходатайств о проведении экспертизы, результаты которой могли бы поставить под сомнение достоверность отчета об оценке и установленной в нем рыночной стоимости спорного объекта, сторонами не было заявлено.</t>
  </si>
  <si>
    <t>Судебная экспертиза не проводилась, а следовательно, проверка соответствия также не производилась.</t>
  </si>
  <si>
    <t>Решение Новгородского областного суда от 08.04.2019 по делу № 03-12/2019, 03а-39/19</t>
  </si>
  <si>
    <t>Судебная экспертиза не проводилась. Выводы оценщика в названном отчете представителями административных ответчиков и заинтересованными лицами не оспаривались, признавать их неправильными либо необоснованными у суда оснований также не имелось.</t>
  </si>
  <si>
    <t>Решение Новгородского областного суда от 11.02.2019 по делу № 03-85/2018, 03А-14/2019</t>
  </si>
  <si>
    <t>Судебная экспертиза не проводилась. Выводы оценщика в отчете об оценке рыночной стоимости земельного участка представителями административных ответчиков и заинтересованного лица не оспаривались, признавать их неправильными либо необоснованными у суда оснований также не имелось.</t>
  </si>
  <si>
    <t>Решение Новгородского областного суда от 07.02.2019 по делу № 03-83/2018, 03а-13/19</t>
  </si>
  <si>
    <t>Решение Новгородского областного суда от 14.06.2018 по делу № 03-20/2018, 03а-17/18</t>
  </si>
  <si>
    <t>Назначена судебная экспертиза в целях проверки соответствия отчета и установления рыночной стоимости. 
Земельный участок – 720 148 рублей (эксперт признал рыночную цену по предоставленному досудебному отчету об оценке обоснованной)
Административное здание – 11 382 027 рублей (определение новой рыночной цены, на основании судебной экспертизы)</t>
  </si>
  <si>
    <t>Решение Новгородского областного суда от 27.04. 2018 по делу № 03-64/2017, 03а-7/18</t>
  </si>
  <si>
    <t>Назначена судебная экспертиза для установления рыночной стоимости. Как следует из заключения эксперта, рыночная стоимость земельного участка определена в размере 1 871 480 рублей.</t>
  </si>
  <si>
    <t>Проверка соответствия досудебного отчета установленным требованиям законодательства не проводилась.</t>
  </si>
  <si>
    <t>Решение Новгородского областного суда от 23.04.2018 по делу № 03-15/2018, 03а-12/18</t>
  </si>
  <si>
    <t>Судебная экспертиза не проводилась. Выводы, изложенные в отчете об оценке, представителями административных ответчиков и заинтересованными лицами не оспаривались, признавать их неправильными либо необоснованными у суда оснований также не имелось.</t>
  </si>
  <si>
    <t>Решение Новгородского областного суда от 30.10.2017 по делу № 03-38/2017, 03а-35/17</t>
  </si>
  <si>
    <t>Назначена судебная экспертиза для установления рыночной стоимости. Как следует из заключения эксперта, рыночная стоимость земельного участка определена в размере 7 037 184 рубля.</t>
  </si>
  <si>
    <t>Решение Новгородского областного суда от 05.10.2017 по делу № 03-31/2017, 03а-30/2017</t>
  </si>
  <si>
    <t>Назначена судебная экспертиза для установления рыночной стоимости. Как следует из заключения эксперта, рыночная стоимость земельного участка определена в размере 4 096 928 рублей.</t>
  </si>
  <si>
    <t>Решение Новгородского областного суда от 22.02.2018 по делу № 03а-1/18</t>
  </si>
  <si>
    <t>Назначена судебная экспертиза в целях проверки соответствия отчета и установления рыночной стоимости. 
7 239 255.</t>
  </si>
  <si>
    <t>Решение Верховного суда Республики Алтай от 28.05.2018 по делу 2а-8/2018</t>
  </si>
  <si>
    <t>Экспертиза в целях установления рыночной стоимости.
267 100</t>
  </si>
  <si>
    <t>Решение Верховного Суда Республики Алтай от 03.05.2018 по делу 3а-7/2018, 2А-7/2018</t>
  </si>
  <si>
    <t>Решение Верховного Суда Республики Алтай от 16.11.2018 по делу №3а-19/2018, 2А-19/2018</t>
  </si>
  <si>
    <t>Решение Верховного Суда Республики Алтай от 20.12.2018 по делу №3а-22/2018,2А-22/2018</t>
  </si>
  <si>
    <t>Экспертиза в целях установления рыночной стоимости. 
980 500.</t>
  </si>
  <si>
    <t>Решение Верховного Суда Республики Алтай от 13.05.2019 по делу №3а-23/2019, 2А-23/2019</t>
  </si>
  <si>
    <t>Решение Верховного Суда Республики Алтай от 13.05.2019 по делу №3а-24/2019, 2А-24/2019</t>
  </si>
  <si>
    <t>Решение Верховного Суда Республики Алтай от 14.05.2019 по делу №3а-27/2019, 2А-27/2019</t>
  </si>
  <si>
    <t>Решение Верховного Суда Республики Алтай от 13.12.2018 по делу №3а-30/2018, 2А-30/2018</t>
  </si>
  <si>
    <t>Решение Верховного Суда Республики Алтай от 28.04.2017 по делу №3а-3/2017, 2А-21/2016, 2А-3/2017</t>
  </si>
  <si>
    <t>Экспертиза в целях  установления рыночной стоимости.
21 003 454</t>
  </si>
  <si>
    <t>Решение Верховного Суда Республики Алтай от 07.02.2019 по делу №2а-5/2019</t>
  </si>
  <si>
    <t>Решение Калужского областного суда от 22.01.2018 по делу № 3А-3/2018</t>
  </si>
  <si>
    <t>Экспертиза в целях проверки отчета и установления рыночной стоимости.
73 263 000 руб.</t>
  </si>
  <si>
    <t>Решение Калужского областного суда от 23.03.2018 по делу № 3А-11/2018</t>
  </si>
  <si>
    <t>Экспертиза в целях установления рыночной стоимости.
4 616 000 руб.</t>
  </si>
  <si>
    <t>Решение Калужского областного суда от 26.06.2017 по делу № 3А-3/2017</t>
  </si>
  <si>
    <t>Экспертиза в целях проверки отчета и установления рыночной стоимости.
102 662 000 руб.</t>
  </si>
  <si>
    <t>Решение Калужского областного суда от 05.06.2017 по делу № 3А-11/2017</t>
  </si>
  <si>
    <t>Экспертиза в целях проверки отчета и установления рыночной стоимости.
73 219 000 руб.</t>
  </si>
  <si>
    <t>Решение Калужского областного суда от 23.05.2017 по делу № 3А-68/2016</t>
  </si>
  <si>
    <t>Экспертиза в целях проверки отчета и установления рыночной стоимости.
1 объект - 147 047 000 руб.
2 объект - 203 547 000 руб.
3 объект - 115 441 000 руб.</t>
  </si>
  <si>
    <t>Решение Калужского областного суда от 08.10.2018 по делу № 3А-51/2018</t>
  </si>
  <si>
    <t>Экспертиза в целях установления рыночной стоимости.
70 542 000 руб.</t>
  </si>
  <si>
    <t>Решение Калужского областного суда от 18.09.2018 по делу № 3А-35/2018</t>
  </si>
  <si>
    <t>Экспертиза в целях установления рыночной стоимости.
10 628 000 руб.</t>
  </si>
  <si>
    <t>Решение Калужского областного суда от 09.01.2018 по делу № 3А-2/2018</t>
  </si>
  <si>
    <t>Судебная экспертиза по делу не назначалась.</t>
  </si>
  <si>
    <t>Решение Калужского областного суда от 18.12.2017 по делу № 3А-58/2017</t>
  </si>
  <si>
    <t>Экспертиза в целях установления рыночной стоимости.
15 066 000 руб.</t>
  </si>
  <si>
    <t>Решение Калужского областного суда от 17.05.2017 по делу № 3А-10/2017</t>
  </si>
  <si>
    <t>Экспертиза в целях проверки отчета и установления рыночной стоимости.
1 объект - 88 472 000 руб.
2 объект - 9 747 000 руб.
3 объект - 3 051 000 руб.
4 объект - 7 786 000 руб.
5 объект - 6 658 000 руб.
6 объект - 197 000 руб.</t>
  </si>
  <si>
    <t>Решение № 3А-82/2019
Пензенского областного суда от 06.05.2019</t>
  </si>
  <si>
    <t>Судебная экспертиза не назначалась.</t>
  </si>
  <si>
    <t>Решение № 3А-81/2018 
Пензенского областного суда от 28.06.2018</t>
  </si>
  <si>
    <t>Экспертиза в целях установления рыночной стоимости. 675 000.</t>
  </si>
  <si>
    <t>Проверка соответствия не проводилась.</t>
  </si>
  <si>
    <t>Решение Пензенского областного суда от 02.04.2019 по делу № 3А-71/2019</t>
  </si>
  <si>
    <t>Решение № 3А-36/2018
Пензенского областного суда от 12.02.2018</t>
  </si>
  <si>
    <t>Решение № 3А-106/2017
Пензенского областного суда от 12.12.2017</t>
  </si>
  <si>
    <t>Экспертиза в целях установления рыночной стоимости. 1 658 706</t>
  </si>
  <si>
    <t>Решение № 3А-59/2019 
Пензенского областного суда от 27.05.2019</t>
  </si>
  <si>
    <t>Экспертиза в целях установления рыночной стоимости.
20 736 868</t>
  </si>
  <si>
    <t>Решение № 3А-75/2019
Пензенского областного суда от 27.05.2019</t>
  </si>
  <si>
    <t>Экспертиза в целях установления рыночной стоимости.
7 368 447</t>
  </si>
  <si>
    <t>Решение № 3А-68/2019
Пензенского областного суда от 27.05.2019</t>
  </si>
  <si>
    <t>Экспертиза в целях установления рыночной стоимости.
29 670 128</t>
  </si>
  <si>
    <t>Решение № 3А-96/2019
Пензенского областного суда 
от 23.05.2019</t>
  </si>
  <si>
    <t>Решение № 3А-102/2019 Пензенского областного суда от 23.05.2019</t>
  </si>
  <si>
    <t>Экспертиза в целях установления рыночной стоимости. 5 100 000</t>
  </si>
  <si>
    <t>Проверка соответствия проводилась, допущенных нарушений выявлено не было.</t>
  </si>
  <si>
    <t>Экспертиза в целях установления рыночной стоимости. 3 158 900</t>
  </si>
  <si>
    <t>Экспертиза в целях установления рыночной стоимости не назначалась.</t>
  </si>
  <si>
    <t xml:space="preserve">Не проводилась проверка соответствия.
</t>
  </si>
  <si>
    <t>Экспертиза в целях установления рыночной стоимости. 22 768 000</t>
  </si>
  <si>
    <t>Отчет не соответствует требованиям законодательства: при определении рыночной стоимости объекта оценки в рамках сравнительного подхода площадь оцениваемого земельного участка необоснованно уменьшена, чем допущены нарушения п. 20 ФСО № 7 и п. 5 ФСО № 3.</t>
  </si>
  <si>
    <t>Экспертиза в целях установления рыночной стоимости. 1 039 000</t>
  </si>
  <si>
    <t>Допущены нарушения требований Федерального закона от 29 июля 1998 года № 135-ФЗ «Об оценочной деятельности в Российской Федерации» и федеральных стандартов оценки, которые могли повлиять на итоговую величину рыночной стоимости земельного участка.</t>
  </si>
  <si>
    <t>Экспертиза в целях установления рыночной стоимости. 3 033 000</t>
  </si>
  <si>
    <t>Экспертиза в целях установления рыночной стоимости. 21 018 000</t>
  </si>
  <si>
    <t>Решение Верховного суда Республики Коми от 28 мая 2019 г. по делу № 3А-60/2019</t>
  </si>
  <si>
    <t>Досудебный отчет не соответствует требованиям ФЗ «Об оценочной деятельности в Российской Федерации»; федеральным стандартам оценки: ФСО № 1, ФСО № 2, ФСО № 3, ФСО № 7. При составлении отчета допущены нарушения и ошибки, напрямую повлиявшие на определение итоговой величины рыночной стоимости , информация, использованная оценщиком, не является сопоставимой и достаточной.</t>
  </si>
  <si>
    <t>Решение Верховного суда Республики Коми от 24 мая 2019 г. по делу № 3А-163/2019</t>
  </si>
  <si>
    <t>Экспертиза в целях установления рыночной стоимости не назначалась</t>
  </si>
  <si>
    <t>Решение Верховного суда Республики Коми от 17 мая 2019 г. по делу № 3А-142/2019</t>
  </si>
  <si>
    <t>Решение Верховного суда Республики Коми от 24 апреля 2019 г. по делу № 3А-57/2019</t>
  </si>
  <si>
    <t>Решение Верховного суда Республики Коми от 18 января 2019 г. по делу № 3А-10/2019</t>
  </si>
  <si>
    <t>Решение Верховного суда Республики Коми от 6 марта 2019 г. по делу № 3А-100/2019</t>
  </si>
  <si>
    <t>Решение Верховного суда Республики Коми от 17 июля 2018 г. по делу № 3А-49/2018</t>
  </si>
  <si>
    <t>Досудебный отчет не соответствует требованиям ФЗ «Об оценочной деятельности в Российской Федерации»; федеральным стандартам оценки: ФСО № 3, ФСО № 7. При анализе рынка земельных участков в Республике Коми не описаны земельные участки в г. Печора, не проанализированы границы интервалов цен, факторы, влияющие на стоимость объекта оценки. Также нарушена последовательность анализа рынка, предусмотренная подпунктами «а-д» пункта 11 главы 5 ФСО № 7. При выборе объектов-аналогов оценщиком допущены нарушения в части применения объектов-аналогов несопоставимых с объектом оценки. Применена информация о коммуникациях на объектах – аналогах, которая ничем не подтверждена, что, в свою очередь, влияет на рыночную стоимость объектов оценки. Корректировка на местоположение выполнена не корректно, так как оценщик использует корректирующие коэффициенты по состоянию на 2011 год, тогда как дата оценки – 01.01.2014.</t>
  </si>
  <si>
    <t>Решение Верховного суда Республики Коми от 11 июля 2018 г. по делу № 3А-127/2018</t>
  </si>
  <si>
    <t>Экспертиза в целях установления рыночной стоимости была назначена только в отношении 5 объекта 32033000</t>
  </si>
  <si>
    <t>Досудебный отчет не соответствует требованиям ФЗ «Об оценочной деятельности в Российской Федерации»</t>
  </si>
  <si>
    <t>Решение Верховного суда Республики Коми от 26 июня 2018 г. по делу № 3А-74/2018</t>
  </si>
  <si>
    <t>Экспертиза в целях установления рыночной стоимости 5740000</t>
  </si>
  <si>
    <t>Решение Верховного суда Республики Коми от 14 марта 2018 г. по делу № 3А-161/2017</t>
  </si>
  <si>
    <t>Решение Верховного Суда Республики Марий Эл  от 3 апреля 2018 г.  № 3А-2/2018</t>
  </si>
  <si>
    <t>Решение Верховного Суда Республики Марий Эл  от 8 апреля 2019 г.  № 3А-4/2019</t>
  </si>
  <si>
    <t>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от 29 июля 1998 года № 135-ФЗ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t>
  </si>
  <si>
    <t>Решение Верховного Суда Республики Марий Эл  от 29 марта 2019 г.  № 3А-6/2019</t>
  </si>
  <si>
    <t xml:space="preserve">Досудебный отчет не соответствует требованиям законодательства Российской Федерации об оценочной деятельности, в том числе статье 11 Закона об оценочной деятельности; пункту 21 Федерального стандарта оценки «Общие понятия оценки, подходы и требования к проведению оценки (ФСО № 1)», утвержденного приказом Минэкономразвития России от 20 мая 2015 года № 297; пункту 8 Федерального стандарта оценки «Оценка недвижимости (ФСО № 7)», утвержденного приказом Минэкономразвития России от 20 сентября 2014 года № 611; пункту 12 Федерального стандарта оценки «Требования к отчету об оценке (ФСО № 3)», утвержденного приказом Минэкономразвития России от 20 мая 2015 года № 299. </t>
  </si>
  <si>
    <t>Решение Верховного Суда Республики Марий Эл  от 19 марта 2019 г.  № 3А-3/2019</t>
  </si>
  <si>
    <t>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предъявляемых, в частности, к оформлению и содержанию отчета, к описанию в отчетах об оценке информации, используемой при проведении оценки, объектов оценки, а также были допущены нарушения, которые повлияли на определение итоговой величины рыночной стоимости, в том числе отсутствует обоснование выбора используемых подходов к оценке и методов в рамках каждого из применяемых подходов, не приведена последовательность определения стоимости и соответствующие расчеты, отчет об оценке допускает неоднозначное толкование, приведены статистические сведения, не относящиеся к периоду оценки, обоснование отказа в использовании затратного подхода в отчете не приведено, выявлены нарушения в расчетной части отчета.</t>
  </si>
  <si>
    <t>Решение Верховного Суда Республики Марий Эл  от 20 февраля  2019 г.  № 3А-2/2019</t>
  </si>
  <si>
    <t xml:space="preserve">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предъявляемых, в частности, к форме и содержанию отчета, к описанию объектов оценки, а также были допущены нарушения, которые повлияли на определение итоговой величины рыночной стоимости, в том числе неверно определены факторы, влияющие на стоимость объекта недвижимости, допущены ошибки при выполнении математических действий. </t>
  </si>
  <si>
    <t>Решение Верховного Суда Республики Марий Эл  от 14 января  2019 г.  № 3А-1/2019</t>
  </si>
  <si>
    <t>Решение Верховного Суда Республики Марий Эл  от 3 декбря  2018 г.  № 3А-15/2018</t>
  </si>
  <si>
    <t>Досудебный отчет не соответствует требованиям законодательства Российской Федерации об оценочной деятельности, в том числе статье 11 Закона об оценочной деятельности; пунктам 3, 8 (абзац 2), 21 Федерального стандарта оценки «Общие понятия оценки, подходы и требования к проведению оценки (ФСО № 1)», утвержденного приказом Минэкономразвития России от 20 мая 2015 года № 297; пунктам 6, 8«е», 12, 8«и», 5 Федерального стандарта оценки «Требования к отчету об оценке (ФСО № 3)», утвержденного приказом Минэкономразвития России от 20 мая 2015 года № 299 и других актов уполномоченного федерального органа, осуществляющего функции по нормативно-правовому регулированию оценочной деятельности.</t>
  </si>
  <si>
    <t xml:space="preserve">Решение Верховного Суда Республики Марий Эл  от 2 ноября  2018 г.  № 3А-10/2018
</t>
  </si>
  <si>
    <t>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предъявляемых, в частности, к форме и содержанию отчета, к описанию в отчетах об оценке информации, используемой при проведении оценки (неправильный выбор объектов- аналогов, использование неактуального Справочника оценщика недвижимости).</t>
  </si>
  <si>
    <t>Решение Верховного Суда Республики Марий Эл  от 2 ноября  2018 г.  № 3А-13/2018</t>
  </si>
  <si>
    <t>Досудебный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федеральных стандартов оценки и других актов уполномоченного федерального органа, осуществляющего функции по нормативно-правовому регулированию оценочной деятельности, предъявляемых, в частности, к форме и содержанию отчета, к описанию объектов оценки, а также были допущены нарушения, которые повлияли на определение итоговой величины рыночной стоимости, в том числе неверно определены факторы, влияющие на стоимость объекта недвижимости, допущены ошибки при выполнении математических действий.</t>
  </si>
  <si>
    <t xml:space="preserve">Решение Верховного Суда  Республики Хакасия от 28 мая 2019 г. по делу № 3а-67/2019
 </t>
  </si>
  <si>
    <t>Решение Верховного Суда  Республики Хакасия  от 13 марта 2019 года по делу № 3а-8/2019</t>
  </si>
  <si>
    <t xml:space="preserve">не проводилась проверка соответствия </t>
  </si>
  <si>
    <t xml:space="preserve"> Решение Верховного Суда  Республики Хакасия от 14 января 2019 года по делу № 3а-3/2019 </t>
  </si>
  <si>
    <t xml:space="preserve">Решение Верховного Суда  Республики Хакасия от 08 июня 2018 года по делу 3а-53/2018  </t>
  </si>
  <si>
    <t xml:space="preserve">Решение Верховного Суда  Республики Хакасия от   27 апреля 2018 года по делу 3а-57/2018 </t>
  </si>
  <si>
    <t>Решение Верховного Суда  Республики Хакасия от  14 марта 2018 года по делу №3а-55/2018</t>
  </si>
  <si>
    <t xml:space="preserve"> Решение Верховного Суда  Республики Хакасия от 26 февраля 2018 года  по делу 3а-66/2018 </t>
  </si>
  <si>
    <t xml:space="preserve">Решение Верховного Суда  Республики Хакасия от 26 декабря 2017 года по делу №3а-56/2017 
</t>
  </si>
  <si>
    <t xml:space="preserve">Не соответствует.                                                                                                                           Из заключения судебной экспертизы следует, что представленный административным истцом отчет № №, составленный ООО «Альянс-Оценка», не соответствует требованиям законодательства об оценочной деятельности: нарушен пункт 5 ФСО № 3 – в отчете не изложена информация, существенная для определения стоимости объекта оценки (отсутствует анализ фактических данных о ценах сделок и (или) предложений с сопоставимыми объектами недвижимости в г. Абакане, при том, что такая информация имеется в открытом доступе); заявленная в отчете № 3953 стоимость земельных участков не соответствует их рыночной стоимости по состоянию на 1 января 2016 г.; </t>
  </si>
  <si>
    <t xml:space="preserve">Решение Верховного Суда  Республики Хакасия от 14 ноября 2017 года по делу №3а-49/2017 </t>
  </si>
  <si>
    <t xml:space="preserve">Решение Верховного Суда  Республики Хакасия от 16 января 2018 года по делу №3а-95/2017 </t>
  </si>
  <si>
    <t>Не соответствует.                                                                                                                 Согласно заключению экспертов от 23 декабря 2017 г. № отчет ООО «Профессиональный центр оценки и экспертиз» от 26 июня 2017 г. № об оценке рыночной стоимости земельного участка с кадастровым № не соответствует требованиям законодательства об оценочной деятельности, ООО «Профессиональный центр оценки и экспертиз» допущено нарушение требований федеральных стандартов оценки, которые могли повлиять на определение итоговой величины рыночной стоимости , а именно неверно подобраны аналоги для сравнения, допущены ошибки при выполнении математических действий, использованная информация по некоторым аналогам является недостаточной и недостоверной.</t>
  </si>
  <si>
    <t>Решение Иркутского областного суда от 15.03.2019 года по делу № 3а-11/2019</t>
  </si>
  <si>
    <t>Экспертиза в целях определения рыночной стоимости. 1 287 669,00</t>
  </si>
  <si>
    <t>Не проводилась проверка соответсвия</t>
  </si>
  <si>
    <t>Решение Иркутского областного суда от 23.07.2018 года по делу № 3а-89/2018</t>
  </si>
  <si>
    <t xml:space="preserve">Экспертиза в целях определения рыночной стоимости. 16 907 000,00 </t>
  </si>
  <si>
    <t>Решение Иркутского областного суда от 18 февраля 2019 года по делу № 3а-22/2019</t>
  </si>
  <si>
    <t>Экспертиза в целях определения рыночной стоимости. 6 053 400,00</t>
  </si>
  <si>
    <t xml:space="preserve">Не соответствует. При проверке Отчета от 1 ноября 2018 года № 18-0390 об определении рыночной стоимости земельного участка на соответствие требованиям законодательства об оценочной деятельности судебный эксперт установил, что оценщиком допущены нарушения требований ФСО, а именно неправильно определены факторы, влияющие на стоимость объекта оценки, информация, использованная оценщиком, является недостаточной.
Оценщиком был сделан вывод об отсутствии инфляционных процессов на рынке объекта оценки, в то же время такой вывод возможен только при анализе изменения цен одинаковых предложений, а оценщиком использованы разные предложения и неверно принята корректировка на условия рынка, поэтому вывод оценщика является недостоверным.
Оценщиком допущены также другие нарушения: неверно указан номер постановления, на основании которого определялась кадастровая стоимость земельного участка, который не соответствует выписке из ЕГРН от 25 сентября 2018 года, необоснованно применена корректировка цены с учетом вида разрешенного использования, в таблице на странице 41 при расчете корректировки на площадь неверно указана величина площади объектов-аналогов, что повлияло на расчет поправочного коэффициента.
Суд пришёл к выводу, что отчет от 1 ноября 2018 года № 18-0390 об определении рыночной стоимости земельного участка нельзя признать надлежащим доказательством, а установленную оценщиком величину рыночной стоимости достоверной.
</t>
  </si>
  <si>
    <t>Решение Иркутского областного суда от 17.07.2019 года по делу № 3а-40/2019</t>
  </si>
  <si>
    <t>Не соответствует. При проверке Отчета ООО «Сибирская оценочная компания» от 14 мая 2018 года № 2757-18 на соответствие требованиям законодательства об оценочной деятельности судебный эксперт установил нарушения требований федеральных стандартов оценки, неправильное определение факторов, влияющих на стоимость объекта, недостаточность использованной оценщиком информации. Все выявленные экспертом отклонения от требований закона, допущенные оценщиком ООО «Сибирская оценочная компания», противоречия и нарушения в применении методики расчета подробно описаны в экспертном заключении. При таких обстоятельствах суд пришел к выводу, что отчет ООО «Сибирская оценочная компания» от 14 мая 2018 года № 2757-18 в силу статей 59, 61 КАС РФ не может быть признан надлежащим доказательством, достоверно подтверждающим величину рыночной стоимости.</t>
  </si>
  <si>
    <t>Решение Иркутского областного суда от 01.07.2019 по делу № 3а-49/2019</t>
  </si>
  <si>
    <t>Экспертиза в целях проверки соответствия отчета об оценке требованиям законодательства и определения рыночной стоимости. 2 379 553,00</t>
  </si>
  <si>
    <t>Не соответствует. Как усматривается из заключения судебного эксперта, отчет об оценке рыночной стоимости нежилого помещения № 7763МЛ, составленный АО «РАО Б», не соответствует требованиям Федерального закона «Об оценочной деятельности в Российской Федерации» и Федеральным стандартам оценки, так как применение объектов-аналогов №№ 3 и 4 необоснованно, поскольку в объявлениях отсутствует описание отделки, не приведены фотографии, отсутствуют сведения об этаже расположения, на которые ориентировался оценщик. В отчете оценщик указал, что у объекта оценки отсутствуют оконные проемы, однако такие проемы имелись при экспертном осмотре. Оценщиком нарушены принципы обоснованности, однозначности, достаточности информации.</t>
  </si>
  <si>
    <t>Решение Иркутского областного суда от 09.04.2018 по делу № 3а-59/2018</t>
  </si>
  <si>
    <t xml:space="preserve">Экспертиза в целях определния рыночной стоимости. 4 056 483,00 </t>
  </si>
  <si>
    <t>Не проводилась проверка соответсивя</t>
  </si>
  <si>
    <t>Решение Иркутского областного суда от 15.07.2019 по делу № 3а-78/2019</t>
  </si>
  <si>
    <t>Экспертиза в целях проверки отчета об оценке на соответствие требованиям законодательства и определения рыночной стоимости. 2 187 167,00</t>
  </si>
  <si>
    <t xml:space="preserve">Не соответствует. Проверка отчета экспертом проводилась, эксперт пришел к выводу о несоответствии отчета требованиям законодательства, конкретные нарушения в решении не указаны.
Суд согласился с выводами судебного эксперта.
</t>
  </si>
  <si>
    <t>Решение Иркутского областного суда от 18.03.2019 по делу № 3а-30/2019</t>
  </si>
  <si>
    <t xml:space="preserve">Не соответствует. При проверке Отчета ООО «Зеленый мыс» от 12 декабря 2018 года № 18-0425 на соответствие требованиям законодательства об оценочной деятельности судебный эксперт установил нарушения требований федеральных стандартов оценки, неправильное определение факторов, влияющих на стоимость объекта, недостаточность использованной оценщиком информации. Так, на страницах 31-32 при описании объектов-аналогов № 1, № 2 и № 3 указано, что земельные участки имеют категорию земель – земли населенных пунктов, однако в Приложении № 3 указано, что данные земельные участки – земли промышленности, энергетики, транспорта и так далее, таким образом, необоснованно принята корректировка на категорию земель.
Кроме того, оценщиком допущены другие нарушения: на страницах 34-35 не указан источник информации при расчете корректировки на торг, на страницах 32-34 некорректно произведен расчет корректировки на условия рынка, поскольку в приведенных выкопировках отсутствует информация о данных, на основании которых построены диаграммы, на страницах 35-36 неверно произведен расчет корректировки на местоположение, так как проанализированы цены на Московском тракте и на Култукском тракте без учета значительной протяженности данных автомобильных дорог и привязки к населенному пункту, району, в котором расположены объекты-аналоги.
При таких обстоятельствах Отчет ООО «Зеленый мыс» от 12 декабря 2018 года № 18-0425 в силу статей 59, 61 КАС РФ не может быть признан надлежащим доказательством, достоверно подтверждающим величину рыночной стоимости.
</t>
  </si>
  <si>
    <t>Решение Иркутского областного суда от 05.12.2018 по делу № 3а-155/2018</t>
  </si>
  <si>
    <t xml:space="preserve">Не соответствует. Эксперт провел проверку соответствия досудебного отчета требованиям законодательства. 
Отвечая на этот вопрос, судебный эксперт указал, что при проверке Отчета на соответствие требованиям законодательства об оценочной деятельности установлены нарушения требований федеральных стандартов оценки, не правильно определены факторы, влияющие на стоимость объекта недвижимости, информация, использованная оценщиком, является недостаточной.
Так, в таблице 7.3 Исходная информация в строках 2 и 4 не правильно указан вид разрешенного использования анализируемых участков, оценщиком не обоснован отказ от корректировки на условия рынка, также необоснованно избран земельный участок в качестве объекта-аналога № 3, высказаны замечания к документам, использованным при определении рыночной стоимости объекта.
Оценив в совокупности выводы эксперта по проверке Отчета с учетом замечаний, высказанных в решении Комиссии по рассмотрению споров при Управлении Росреестра от 18 января 2918 года № 1.1 (л.д. 205 т. 1), суд пришел к выводу о том, что Отчет от 2 июня 2017 года не может быть признан надлежащим доказательством размера действительной рыночной стоимости земельного участка.
</t>
  </si>
  <si>
    <t>Решение Иркутского областного суда от 14.03.2019 по делу № 3а-29/2019</t>
  </si>
  <si>
    <t>Соответствует. Эксперт провел проверку соответствия досудебного отчета требованиям законодательства. При проверке Отчета от 11 ноября 2018 года № 143/102018 об оценке судебный эксперт не установил нарушения требований федеральных стандартов оценки. Суд сделал вывод о том, что отчет можно признать надлежащим доказательством величины рыночной стоимости земельного участка.</t>
  </si>
  <si>
    <t>Решение Верховного Суда Республики Башкортостан от 28 мая 2019 года № 3-708/2019</t>
  </si>
  <si>
    <t>Экспертиза в целях установления рыночной стоимости. 136 000,00</t>
  </si>
  <si>
    <t>Решение Верховного Суда Республики Башкортостан от 28 мая 2019 года № 3-673/2019</t>
  </si>
  <si>
    <t>Экспертиза в целях установления рыночной стоимости. 11 193 000,00</t>
  </si>
  <si>
    <t>Решение Верховного Суда Республики Башкортостан от 23 апреля 2019 года № 3-373/2019</t>
  </si>
  <si>
    <t>Экспертиза в целях установления рыночной стоимости.  16 780 000,00</t>
  </si>
  <si>
    <t>Решение Верховного Суда Республики Башкортостан от 16 апреля 2019 года № 3-277/2019</t>
  </si>
  <si>
    <t>Экспертиза в целях установления рыночной стоимости.  3 645 000,00</t>
  </si>
  <si>
    <t xml:space="preserve">Решение Верховного Суда Республики Башкортостан от 16 апреля 2019 года  № 3-464/2019 </t>
  </si>
  <si>
    <t>Экспертиза в целях установления рыночной стоимости.  42 930 000,00 </t>
  </si>
  <si>
    <t>Решение Верховного Суда Республики Башкортостан от 12 февраля 2019 года № 3-62/2019</t>
  </si>
  <si>
    <t>Экспертиза в целях установления рыночной стоимости. 160 813 000,00 </t>
  </si>
  <si>
    <t>Решение Верховного Суда Республики Башкортостан от 4 декабря 2018 года № 3-1065/2018</t>
  </si>
  <si>
    <t>Экспертиза в целях установления рыночной стоимости.  14 756 000,00 </t>
  </si>
  <si>
    <t>Решение Верховного Суда Республики Башкортостан от 26 июля 2018 года № 3-779/2018</t>
  </si>
  <si>
    <t>Экспертиза в целях установления рыночной стоимости. 1 971 919,68</t>
  </si>
  <si>
    <t>Решение Верховного Суда Республики Башкортостан от 8 июня 2018 года № 3-577/201</t>
  </si>
  <si>
    <t>Экспертиза в целях установления рыночной стоимости. 81 660 000,00</t>
  </si>
  <si>
    <t>Решение Верховного Суда Республики Башкортостан от 20 февраля 2018 года № 3-206/2018</t>
  </si>
  <si>
    <t xml:space="preserve">Экспертиза в целях установления рыночной стоимости. 1 932 000,00 </t>
  </si>
  <si>
    <t>Решение Калининградского обласного суда от 25.03.2019 по делу №3а-23/2019</t>
  </si>
  <si>
    <t>Экспертиза по определению рыночной стоимости нежилого здания; 2 200 000</t>
  </si>
  <si>
    <t>Экспертом не проводилась проверка соответсвия.
В указанном Отчете при реализации сравнительного подхода в качестве объектов-аналогов оценщиком были использованы помещения свободного назначения и одно помещение торгового здания.
Указанные недостатки, по мнению суда, свидетельствуют о том, что Отчет об оценке не соответствует требованиям статьи 11 Федерального закона от 29 июля 1998 года № 135-ФЗ « Об оценочной деятельности в Российской Федерации», пункта 22 Федерального стандарта оценки « Оценка недвижимости» (ФСО № 7)», утверждённого приказом Минэкономразвития России от 25 сентября 2014 года № 611.
Экспертом ООО «Независимое агентство оценки » А. при определении рыночной стоимости нежилого здания с кадастровым номером № данный объект отнесен к сегменту рынка нежилых зданий офисно-торгового назначения, что соответствует его использованию. Экспертом взяты объекты-аналоги административных зданий, которые по своему конструктивному использованию наиболее близки к объекту исследования. При проведении корректировок, отражающих все имеющиеся различия между объектом исследования и объектами сравнения, была определена рыночная стоимость объекта исследования сравнительным подходом.
При применении затратного подхода экспертом учитывался физический износ спорного здания. 
Исследовав заключение эксперта от 14 февраля 2019 года № и сопоставив его содержание с материалами дела, суд приходит к выводу о его соответствии действующему законодательству Российской Федерации об оценочной деятельности, о том, что оно отвечает требованиям относимости, допустимости и не вызывает сомнений в достоверности.
Определяя рыночную стоимость нежилого здания суд принимает за основу заключение эксперта от 14 февраля 2019 года.</t>
  </si>
  <si>
    <t>Решение Калининградского обласного суда от 19.02.2019 по делу №3а-7/2019</t>
  </si>
  <si>
    <t xml:space="preserve">Судебная экспертиза в целях определения действительной рыночной стоимости 5.300.000 
</t>
  </si>
  <si>
    <t>Решение Калининградского областного суда от 25.12.2018 по делу №3а-100/2018</t>
  </si>
  <si>
    <t xml:space="preserve">По ходатайству сторон была назначена судебная экспертиза по вопросу определения рыночной стоимости нежилых зданий  
1) 51.656.360 
2) 31.787.293 
3) 4.493.745 </t>
  </si>
  <si>
    <t>Решение Калининградского областного суда от 16.07.2018 по делу №3а-25/2018</t>
  </si>
  <si>
    <t>По ходатайству представителя Правительства Калининградской области по делу была назначена судебная экспертиза по вопросу определения рыночной стоимости нежилого здания. 94.390.000</t>
  </si>
  <si>
    <t>Решение Калининградского областного суда от 09.07.2018 по делу №3а-53/2018</t>
  </si>
  <si>
    <t>Согласно заключению судебной оценочной экспертизы № от 9 июня 2018 года, проведенной экспертом ООО «Независимое агентство оценки», рыночная стоимость здания  составляет 22.000.000 рублей.</t>
  </si>
  <si>
    <t>Решение Калининградского областного суда от 08.09.2017 по делу №3а-56/2017</t>
  </si>
  <si>
    <t>Определением Калининградского областного суда от 25.07.2017 г. удовлетворено ходатайство о назначении судебной экспертизы для определения рыночной стоимости земельного участка. 6.420.000 </t>
  </si>
  <si>
    <t>Проведенная по делу судебная экспертиза рыночной стоимости земельного участка  подтвердила достоверность представленных административным истцом доказательств и обоснованность заявленных им требований.
Разница между рыночной стоимостью земельного участка, определенной оценщиком в представленном административным истцом отчете, и рыночной стоимостью этого же земельного участка, определенной по результатам проведения судебной экспертизы, составляет 32000 руб. или 0,5%, что позволяет суду считать доказанными и подлежащими удовлетворению требования административного истца об установлении кадастровой стоимости принадлежащего ему на праве собственности земельного участка в размере его рыночной стоимости, составляющей 6388000руб. </t>
  </si>
  <si>
    <t>Решение Калининградского областного суда от 15.12.2017 по делу №3а-108/2017</t>
  </si>
  <si>
    <t xml:space="preserve">При проведении экспертизы Отчета он был проверен на соответствие требованиям Федерального закона «Об оценочной деятельности в Российской Федерации», федеральных стандартов оценки, в том числе – ФСО № 3, указанного в решении Комиссии. Какого-либо противоречия по результатам экспертизы не установлено. </t>
  </si>
  <si>
    <t>Решение Калининградского областного суда от 15.04.2019 по делу №3а-15/2019</t>
  </si>
  <si>
    <t>Определением от 31 января 2019 года по делу была назначена судебная экспертиза 
1) 8.042.000
2) 12.651.000</t>
  </si>
  <si>
    <t>Решение Калининградского областного суда от 08.04.2019 по делу №3а-27/2019</t>
  </si>
  <si>
    <t>По ходатайству Правительства Калининградской области по делу была назначена судебная экспертиза по вопросу определения рыночной стоимости спорных нежилых зданий.
1) 1.773.000 
2) 22.174.000
3) 7.187.000</t>
  </si>
  <si>
    <t>Решение Калининградского областного суда от 25.03.2019 по делу №3а-12/2019</t>
  </si>
  <si>
    <t>В ходе судебного разбирательства по ходатайству представителя администрации ГО «Город Калининград» судом была назначена судебная оценочная экспертиза. 73.027.000</t>
  </si>
  <si>
    <t>Решение Самарского областного суда от 29.05.2019 по делу № 3А-1026/2019</t>
  </si>
  <si>
    <t xml:space="preserve">Назначена экспертиза в отношении второго объекта, размер рыночной стоимости объекта согласно экспертизе составил 11 166 420  </t>
  </si>
  <si>
    <t>В заключении экспертизы проверка не проводилась; в решении суда сделан вывод, что соответствует в части установления рыночной цены в отношении объектов, по которым судебная экспертиза не назначалась; в части объекта, по которому назначалась экспертиза проверка соответствия не проводилась</t>
  </si>
  <si>
    <t>Решение Самарского областного суда от 06.05.2019 по делу № 3А-1033/2019</t>
  </si>
  <si>
    <t>Судебная экспертиза не назначалась</t>
  </si>
  <si>
    <t>Решение Самарского областного суда от 23.04.2019 по делу № 3А-776/2019</t>
  </si>
  <si>
    <t>Назначена судебная экспертиза, размер рыночной стоимости объекта согласно экспертизе составил 19 693 310 рублей</t>
  </si>
  <si>
    <t>Решение Самарского областного суда от 17.04.2019 по делу № 3А-700/2019</t>
  </si>
  <si>
    <t>Назначена судебная экспертиза, размер рыночной стоимости объекта согласно экспертизе составил 7 919 094 рублей</t>
  </si>
  <si>
    <t>Решение Самарского областного суда от 11.04.2019 по делу № 3А-777/2019</t>
  </si>
  <si>
    <t>Назначена судебная экспертиза, размер рыночной стоимости объекта согласно экспертизе составил 1 085 594 рублей</t>
  </si>
  <si>
    <t>Решение Самарского областного суда от 09.04.2019 по делу № 3А-791/2019</t>
  </si>
  <si>
    <t>Назначена судебная экспертиза, размер рыночной стоимости объекта согласно экспертизе составил 2 077 859 рублей</t>
  </si>
  <si>
    <t>Решение Самарского областного суда от 07.12.2018 по делу № 3А-1532/2018</t>
  </si>
  <si>
    <t>Назначена судебная экспертиза, размер рыночной стоимости объекта согласно экспертизе составил 6 164 579 рублей</t>
  </si>
  <si>
    <t>Решение Самарского областного суда от 14.11.2018 по делу № 3А-1492/2018</t>
  </si>
  <si>
    <t xml:space="preserve">Назначена судебная экспертиза, размер рыночной стоимости объектов согласно экспертизе составил 3 848 857 рублей
27 903 507 рублей
</t>
  </si>
  <si>
    <t>Решение Самарского областного суда от 18.09.2018 по делу № 3А-1285/2018</t>
  </si>
  <si>
    <t>Назначена судебная экспертиза, размер рыночной стоимости объекта согласно экспертизе составил 76 000 000 рублей</t>
  </si>
  <si>
    <t>Решение Самарского областного суда от 12.09.2018 по делу № 3А-1277/2018</t>
  </si>
  <si>
    <t>Назначена судебная экспертиза, размер рыночной стоимости объекта согласно экспертизе составил 25 055 589 рублей</t>
  </si>
  <si>
    <t>Решение Ярославского областного суда от 27.05.2019 г. по делу № 3А-81/2019</t>
  </si>
  <si>
    <t>Да, размер рыночной стоимости объекта согласно экспертизе составил 2 075 000 рублей</t>
  </si>
  <si>
    <t>Согласно заключению судебной экспертизы досудебный отчет не соответствует установленным требованиям: оценщиком нарушены пункты 10 и 11 Федерального стандарта оценки "Оценка недвижимости (ФСО N 7)", утвержденного приказом Минэкономразвития России от 25.09.2014 года N 611. Определенная Отчетом рыночная стоимость объекта недвижимости не является достоверной. 
Сегмент рынка, к которому относится оцениваемый объект, определен оценщиком неверно: оценщиком определен ценовой диапазон для земельных участков промышленного назначения; анализ рынка проведен для земель коммерческого назначения. В окончательную выборку оценщиком отобраны предложения о продаже земельных участков под многоэтажное жилищное строительство, тогда как объект оценки имеет вид разрешенного использования – малоэтажное строительство. При этом, корректировки цен объектов – аналогов на вид разрешенного использования оценщик не делал, обоснование отказа от введения данной корректировки отсутствует.
Описание объекта оценки в Отчете не соответствует сведениям о нем в части характеристики района расположения, наличия на участке объектов капитального строительства, местоположения относительно города Рыбинск.                                  В Отчете отсутствует обоснование выбора ценового диапазона, в пределах которого оценщик осуществлял выбор объектов – аналогов. Корректировка на дату оценки не введена, отказ от применения данной корректировки не обоснован.</t>
  </si>
  <si>
    <t>Решение Ярославского областного суда от 27.05.2019 г. по делу № 3А-155/2019</t>
  </si>
  <si>
    <t>Решение Ярославского областного суда от 17.05.2019 г. по делу № 3А-173/2019</t>
  </si>
  <si>
    <t xml:space="preserve">Решение Ярославского областного суда от 13.05.2019 г. по делу № 3А-149/2019 </t>
  </si>
  <si>
    <t>Решение Ярославского областного суда от 13.05.2019 г. по делу № 3А-156/2019</t>
  </si>
  <si>
    <t>Решение Ярославского областного суда от 06.05.2019 г. по делу № 3А-146/2019</t>
  </si>
  <si>
    <t>Решение Ярославского областного суда  от 11.04.2019 г. по делу № 3А-200/2018</t>
  </si>
  <si>
    <t>Да, судебная экспертиза подтвердила достоверность Отчета административного истца.</t>
  </si>
  <si>
    <t>Решение Ярославского областного суда от 03.04.2019 г. по делу № 3А-121/2019</t>
  </si>
  <si>
    <t>Решение Ярославского областного суда от 14.03.2019 г. по делу № 3А-102/2019</t>
  </si>
  <si>
    <t>Решение Ярославского областного суда от 20.04.2018 г. по делу № 3А-75/2018</t>
  </si>
  <si>
    <t>Решение Ярославского областного суда от 17.10.2018 г. по делу № 3А-137/2018</t>
  </si>
  <si>
    <t xml:space="preserve">Да, 9 005 000 рублей. </t>
  </si>
  <si>
    <t>Отчет не соответствует требованиям законодательства об оценочной деятельности, в том числе федеральным стандартам оценки (недостоверный). Земельный участок, использованный оценщиком как аналог № 1, имеет вид разрешенного использования – многоэтажные наземные, подземные, полуподземные, встроенные в объекты другого назначения гаражи – стоянки для хранения легкового автотранспорта вместимостью не более 500 машиномест.
В соответствии с пунктом 22 ФСО № 7 оценщик должен был отказаться от использования данного объекта, либо корректировать его стоимость с учетом различий в виде разрешенного использования данного объекта или объекта – оценки.</t>
  </si>
  <si>
    <t>Решение Нижегородского областного суда № 3А-211/2019 3А-211/2019~М-48/2019 М-48/2019 от 30 мая 2019 г. по делу № 3А-211/2019</t>
  </si>
  <si>
    <t>Да, 10 185 000 рублей</t>
  </si>
  <si>
    <t>Решение Нижегородского областного суда № 3А-316/2019 3А-316/2019~М-172/2019 М-172/2019 от 29 мая 2019 г. по делу № 3А-316/2019</t>
  </si>
  <si>
    <t>Да, 7 354 581 рублей</t>
  </si>
  <si>
    <t>Решение Нижегородского областного суда № 3А-431/2019 3А-431/2019~М-374/2019 М-374/2019 от 23 мая 2019 г. по делу № 3А-431/2019</t>
  </si>
  <si>
    <t>Нет; суд посчитал, что досудубный отчет об оценке, представленный административным истцом, является обоснованным и достоверным</t>
  </si>
  <si>
    <t>Суд не назначил дополнительной экспретизы, оценил досудебный отчет, представленный истцом, как соответствующий в полной мере установленным требованиям законодательства, не выявив никаких нарушений</t>
  </si>
  <si>
    <t>Решение Нижегородского областного суда № 3А-197/2019 3А-197/2019~М-44/2019 М-44/2019 от 23 мая 2019 г. по делу № 3А-197/2019</t>
  </si>
  <si>
    <t>Да, 679 590 рублей</t>
  </si>
  <si>
    <t>Решение Нижегородского областного суда № 3А-314/2019 3А-314/2019~М-170/2019 М-170/2019 от 25 апреля 2019 г. по делу № 3А-314/2019</t>
  </si>
  <si>
    <t>Решение Нижегородского областного суда № 3А-369/2019 3А-369/2019~М-244/2019 М-244/2019 от 29 апреля 2019 г. по делу № 3А-369/2019</t>
  </si>
  <si>
    <t>Решение Нижегородского областного суда № 3А-366/2019 3А-366/2019~М-241/2019 М-241/2019 от 16 мая 2019 г. по делу № 3А-366/2019</t>
  </si>
  <si>
    <t>Решение Нижегородского областного суда № 3А-291/2019 3А-291/2019~М-146/2019 А-291/2019 М-146/2019 от 16 мая 2019 г. по делу № 3А-291/2019</t>
  </si>
  <si>
    <t>Да, 1 180 000 рублей</t>
  </si>
  <si>
    <t>Суд посчитал, что отчет оценщика, представленный административным истцом, не соответсвует установленным требованиям законодательства, в частности, в части нарушения правил отбора объектов-аналогов в рамках сравнительного подхода как по земельному участку , так и по объекту капитального строительства, необоснованных расчетов по объекту-аналогу (взята некорректная площадь объекта-аналога), необоснованных корректировок по объекту-аналогу (отсутствие поправок на местоположение исходя из уровня социально-экономического развития районов и исходя из расположения внутри района), необоснованной поправки на наличие красной линии у всех без исключения объектов-аналогов в рамках сравнительного подхода по объекту капитального строительства, некорректного подбора объекта-аналога и произведенной корректировки на разницу в площадях)</t>
  </si>
  <si>
    <t>Решение Нижегородского областного суда № 3А-437/2019 3А-437/2019~М-318/2019 М-318/2019 от 20 мая 2019 г. по делу № 3А-437/2019</t>
  </si>
  <si>
    <t>Решение Нижегородского областного суда № 3А-430/2019 3А-430/2019~М-373/2019 М-373/2019 от 16 мая 2019 г. по делу № 3А-430/2019</t>
  </si>
  <si>
    <t>Решение Московского областного суда от 28.11.2017 г. по делу № 3А-528/2017 Апелляционное Определение Московского областного суда от 26.03.2018 г. по делу № 33А-7589/2018</t>
  </si>
  <si>
    <t>Экспертиза в целях проверки отчета на соответствие законодательству.</t>
  </si>
  <si>
    <t>Решение Московского областного суда от 24.04.2017 г. по делу № 3А-75/2017</t>
  </si>
  <si>
    <t xml:space="preserve">Не соответствует.                                                                                                                                                                                                                                         Допущены нарушения законодательства об оценочной деятельности, которые могли существенно повлиять на определение итоговой рыночной стоимости (анализа конкретных нарушений судебный акт не содержит, имеется отсылка к номерам листов дела, где изложены нарушения).
</t>
  </si>
  <si>
    <t>Решение Московского областного суда от 03 ноября 2016 г. по делу № 3А-605/2016</t>
  </si>
  <si>
    <t>Решение Московского областного суда от 07 декабря 2016 года по делу № 3А-552/2016</t>
  </si>
  <si>
    <t>Решение Московского областного суда от 21 июня 2018 г. по делу № 3А-430/2018</t>
  </si>
  <si>
    <t>Решение Московского областного суда от 13 ноября 2018 г. по делу № 3А-787/2018</t>
  </si>
  <si>
    <t>Решение Московского областного суда от 13 ноября 2018 г. по делу № 3А-861/2018</t>
  </si>
  <si>
    <t>Решение Московского областного суда от 8 ноября 2018 г. по делу № 3А-865/2018</t>
  </si>
  <si>
    <t>Решение Московского областного суда от 18 октября 2018 г. по делу № 3А-664/2018</t>
  </si>
  <si>
    <t>Решение Московского областного суда от 10 сентября 2018 г. по делу № 3А-583/2018</t>
  </si>
  <si>
    <t>Решение Московского областного суда от 15 августа 2018 г. по делу № 3А-435/2018</t>
  </si>
  <si>
    <t>Решение Московского областного суда от 22 июня 2018 г. по делу № 3А-1061/2017</t>
  </si>
  <si>
    <t>Решение Московского областного суда от 11 октября 2017 г. по делу № 3А-728/2017</t>
  </si>
  <si>
    <t xml:space="preserve">Экспертиза в целях проверки отчета на соответствие законодательству и определения рыночной стоимости объекта.
24 754 685.00
</t>
  </si>
  <si>
    <t>Решение Московского областного суда от 21 мая 2018 г. по делу № 3А-358/2018</t>
  </si>
  <si>
    <t xml:space="preserve">Экспертиза в целях проверки отчета на соответствие законодательству и определения рыночной стоимости объекта.
18 302 480.00
</t>
  </si>
  <si>
    <t>Решение Московского областного суда от 24 мая 2018 г. по делу № 3А-1084/2017</t>
  </si>
  <si>
    <t>Решение Московского областного суда от 10 августа 2017 г. по делу № 3А-382/2017</t>
  </si>
  <si>
    <t>Решение Московского областного суда от 19 декабря 2017 г. по делу № 3А-855/2017</t>
  </si>
  <si>
    <t>Решение Московского областного суда от 18 октября 2018 г. по делу № 3А-883/2018</t>
  </si>
  <si>
    <t>Экспертиза в целях установления соответствия не проводилась.</t>
  </si>
  <si>
    <t>Решение Московского областного суда от 10 сентября 2018 г. по делу № 3А-735/2018</t>
  </si>
  <si>
    <t>Решение Московского областного суда от 21 августа 2018 г. по делу № 3А-470/2018</t>
  </si>
  <si>
    <t>Решение Московского областного суда от 4 июня 2018 г. по делу № 3А-527/2018</t>
  </si>
  <si>
    <t>Решение Московского областного суда  от 20 июня 2018 г. по делу № 3А-363/2018</t>
  </si>
  <si>
    <t>Решение Московского областного суда  от 27 февраля 2018 г. по делу № 3А-56/2018</t>
  </si>
  <si>
    <t>Решение Волгоградского областного суда от 28 июня 2017 г. по делу № 3А-418/2017</t>
  </si>
  <si>
    <t>Решение Волгоградского областного суда от 5 февраля 2018 г. по делу № 3А-59/2018</t>
  </si>
  <si>
    <t>Решение Волгоградского областного суда от 13 мая 2019 г. по делу № 3А-159/2019</t>
  </si>
  <si>
    <t xml:space="preserve">Экспертиза в целях проверки отчета на соответствие законодательству и определения рыночной стоимости объекта.РС земельного участка № 1 –
17 700 000.00, РС земельного участка № 2 – 
13 210 000.00.
</t>
  </si>
  <si>
    <t xml:space="preserve">Не соответствует.В судебном решении об этом прямо не говорится. Но с учетом заключения судебной экспертизы, суд указывает, что досудебный отчёт является ненадлежащим доказательством, подтверждающим достоверность указанной в нём итоговой величины рыночной стоимости  объекта. Исходя из этого делаем вывод, что по результатам судебной экспертизы отчёт не соответствует требованиям законодательства об оценочной деятельности.
</t>
  </si>
  <si>
    <t>Решение Волгоградского областного суда от 13 мая 2019 г. по делу № 3А-157/2019</t>
  </si>
  <si>
    <t xml:space="preserve">Экспертиза в целях проверки отчета и установления рыночной стоимости.18 510 000.00.
</t>
  </si>
  <si>
    <t xml:space="preserve">Не соответствует.В судебном решении об этом прямо не говорится. Но сказано, что учитывая заключение судебной экспертизы, представленный административным истцом отчёт не является надлежащим доказательством. Исходя из этого делаем вывод, что по результатам судебной экспертизы отчёт не соответствует требованиям законодательства об оценочной деятельности.
</t>
  </si>
  <si>
    <t>Решение Волгоградского областного суда от 13 мая 2019 г. по делу № 3А-183/2019</t>
  </si>
  <si>
    <t>Решение Волгоградского областного суда от 17 мая 2019 г. по делу № 3А-150/2019</t>
  </si>
  <si>
    <t xml:space="preserve">Экспертиза в целях проверки отчета и установления рыночной стоимости.
6 309 462.00
</t>
  </si>
  <si>
    <t>Решение Волгоградского областного суда от 14 мая 2019 г. по делу № 3А-176/2019</t>
  </si>
  <si>
    <t>Решение Волгоградского областного суда от 24 июля 2017 г. по делу № 3А-453/2017</t>
  </si>
  <si>
    <t>Не проводилась оценка соответствия.</t>
  </si>
  <si>
    <t>Решение Волгоградского областного суда от 3 августа 2017 г. по делу № 3А-396/2017</t>
  </si>
  <si>
    <t>Решение Волгоградского областного суда от 4 июля 2017 г. по делу № 3А-394/2017</t>
  </si>
  <si>
    <t>Решение Волгоградского областного суда от 27 июня 2017 г. по делу № 3А-392/2017</t>
  </si>
  <si>
    <t>Решение Волгоградского областного суда от 27 июня 2017 г. по делу № 3А-407/2017</t>
  </si>
  <si>
    <t>Решение Волгоградского областного суда от 20 марта 2019 г. по делу № 3А-590/2018</t>
  </si>
  <si>
    <t>Решение Волгоградского областного суда от 15 февраля 2019 г. по делу № 3А-22/2019</t>
  </si>
  <si>
    <t>Решение Волгоградского областного суда от 20 июля 2018 г. по делу № 3А-347/2018</t>
  </si>
  <si>
    <t>Решение Волгоградского областного суда от 4 июля 2018 г. по делу № 3А-323/2018</t>
  </si>
  <si>
    <t>Решение Волгоградского областного суда от 15 мая 2018 г. по делу № 3А-220/2018</t>
  </si>
  <si>
    <t>Решение Волгоградского областного суда от 14 мая 2018 г. по делу № 3А-239/2018</t>
  </si>
  <si>
    <t xml:space="preserve">Экспертиза в целях проверки отчета на соответствие законодательству.
</t>
  </si>
  <si>
    <t>Решение Волгоградского областного суда от 14 мая 2019 г. по делу № 3А-175/2019</t>
  </si>
  <si>
    <t>Решение Волгоградского областного суда от 4 мая 2018 г. по делу № 3А-120/2018</t>
  </si>
  <si>
    <t>Решение Волгоградского областного суда  от 3 мая 2018 г. по делу № 3А-167/2018</t>
  </si>
  <si>
    <t>Решение Волгоградского областного суда  от 24 апреля 2018 г. по делу № 3А-143/2018</t>
  </si>
  <si>
    <t>Решение Волгоградского областного суда от 18 апреля 2018 г. по делу № 3А-132/2018</t>
  </si>
  <si>
    <t>Решение Волгоградского областного суда от 3 апреля 2018 г. по делу № 3А-140/2018</t>
  </si>
  <si>
    <t>Решение Волгоградского областного суда от 3 апреля 2018 г. по делу № 3А-104/2018</t>
  </si>
  <si>
    <t>Решение Волгоградского областного суда от 26 марта 2018 г. по делу № 3А-142/2018</t>
  </si>
  <si>
    <t>Решение Волгоградского областного суда от 26 марта 2018 г. по делу № 3А-26/2018</t>
  </si>
  <si>
    <t>Решение Владимирского областного суда  от 12 февраля 2018 г. по делу № 3А-12/2018 (несколько земельных участков)</t>
  </si>
  <si>
    <t>В ходе рассмотрения дела судом была назначена судебная экспертиза для определения рыночной стоимости земельных участков с указанными кадастровыми номерами по состоянию на 1 марта 2015 года и проверки отчетов об оценке на соответствие требованиям законодательства об оценочной деятельности</t>
  </si>
  <si>
    <t>Решение Владимирского областного суда от  20 марта 2018 г. по делу № 3а-72/2018 (несколько земельных участков)</t>
  </si>
  <si>
    <t>В ходе рассмотрения дела судом была назначена судебная экспертиза для определения рыночной стоимости земельных участков  по состоянию на 1 января 2016 года и проверки отчета об оценке на соответствие требованиям законодательства об оценочной деятельности.372 000 рублей, 584 000 рублей,  2 041 000 рублей</t>
  </si>
  <si>
    <t>Относительно соответствия отчета об оценке требованиям законодательства об оценочной деятельности в заключении экспертов указано, что в отчете об оценке выявлены нарушения, которые могли повлиять на определение итоговой величины рыночной стоимости названного земельного участка. В отчете нет анализа влияния общей политической обстановки в стране и регионе расположения объекта оценки на рынок оцениваемого объекта. В отчете нет информации о частях и экологических загрязнениях объекта оценки. В анализе ценообразующих факторов на страницах 38-39 отчета фактор подъезда и транспортной доступности, на странице 39 отчета фактор близости к инженерным коммуникациям приводятся по ссылкам, проверить которые не представляется возможным. На страницах 40-41 отчета фактор разрешенного использования приводится по удельным показателям кадастровой стоимости, что при оспаривании кадастровой стоимости некорректно. В связи с этим невозможно подтвердить анализ внешнего фактора, влияющего на стоимость объекта оценки. В расчете стоимости на страницах 60-61 отчета корректировка на разрешение использование производится по удельным показателям кадастровой стоимости, что при оспаривании кадастровой стоимости некорректно. Итоговая величина стоимости представлена без округления. Данные обстоятельства не позволяют подтвердить полноту, достаточность и достоверность исходной информации, стоимость объекта оценки и допускают неоднозначность толкования полученных результатов. В соответствии с замечаниями применение сравнительного подхода не обоснованно по причине недостоверности и недостаточности информации, использованной в отчете.</t>
  </si>
  <si>
    <t>Решение Владимирского областного суда от 26 февраля 2018 г. по делу №3а-145/2018</t>
  </si>
  <si>
    <t xml:space="preserve">В ходе рассмотрения дела судом была назначена судебная экспертиза для определения рыночной стоимости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 20 666 000 рублей. </t>
  </si>
  <si>
    <t>Решение Владимирского областного суда от 19 февраля 2018 г. по делу №3а-37/2018</t>
  </si>
  <si>
    <t>В ходе рассмотрения дела судом была назначена судебная экспертиза для определения рыночной стоимости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t>
  </si>
  <si>
    <t>Относительно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нет анализа влияния общей политической обстановки в стране и регионе расположения объекта оценки на рынок оцениваемого объекта; нет информации о частях и экологических загрязнениях объекта оценки; на страницах 26-27 отчета приводится экспертное мнение специалистов риэлтерских организаций по факторам, влияющим на рынок, не проведен анализ данного значения на соответствие рыночным данным; в анализе ценообразующих факторов на страницах 32-33 отчета фактор подъезда и транспортной доступности, на странице 33 отчета фактор близости к инженерным коммуникациям приводятся по ссылкам, проверить которые не представляется возможным; на страницах 34-35 отчета фактор разрешенного использования приводится по удельным показателям кадастровой стоимости, что при оспаривании кадастровой стоимости некорректно, в связи с этим невозможно подтвердить анализ внешнего фактора, влияющего на стоимость объекта оценки; в расчете стоимости на страницах 50-51 отчета корректировка на разрешенное использование производится по удельным показателям кадастровой стоимости, что при оспаривании кадастровой стоимости некорректно; итоговая величина стоимости представлена без округления.</t>
  </si>
  <si>
    <t>Решение Владимирского областного суда от  9 февраля 2018 г. по делу № 3А-28/2018</t>
  </si>
  <si>
    <t xml:space="preserve"> Относительно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нет информации об экологических загрязнениях объекта оценки; ссылки на информацию об объектах на страницах 57-59 отчета не представляется возможным проверить, кроме информации об объектах-аналогах, используемых в расчете стоимости, что не позволяет делать выводы об источнике получения соответствующей информации и дате её подготовки, проверить сегмент, к которому принадлежит объект оценки; в расчете стоимости на страницах 63-65 отчета корректировка на местоположение производится по удельным показателям кадастровой стоимости, что при оспаривании кадастровой стоимости некорректно, в связи с этим невозможно подтвердить стоимость объекта оценки; итоговая величина стоимости представлена без округления </t>
  </si>
  <si>
    <t>В ходе рассмотрения дела судом была назначена судебная экспертиза для определения рыночной стоимости земельного участка по состоянию на 1 января 2016 года и проверки отчета об оценке на соответствие требованиям законодательства об оценочной деятельности</t>
  </si>
  <si>
    <t xml:space="preserve"> Решение Владимирского областного суда от 7 февраля 2018 г. по делу № 3А-14/2018 (несколько земельных участков)</t>
  </si>
  <si>
    <t xml:space="preserve">В ходе рассмотрения дела судом была назначена судебная экспертиза для определения рыночной стоимости земельных участков по состоянию на 1 января 2016 года и проверки отчета об оценке на соответствие требованиям законодательства об оценочной деятельности </t>
  </si>
  <si>
    <t>В ходе рассмотрения дела судом была назначена судебная экспертиза для определения рыночной стоимости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t>
  </si>
  <si>
    <t>Решение Владимирского областного суда от 29 мая 2019 г. по делу № 3А-70/2019</t>
  </si>
  <si>
    <t>В ходе рассмотрения дела судом была назначена судебная экспертиза для определения рыночной стоимости земельного участка по состоянию на 1 января 2016 года и проверки отчёта об оценке на соответствие требованиям законодательства об оценочной деятельности</t>
  </si>
  <si>
    <t>Решение Владимирского областного суда от  17 мая 2019 г. по делу № 3А-48/2019</t>
  </si>
  <si>
    <t xml:space="preserve">В ходе рассмотрения дела судом была назначена судебная экспертиза для определения рыночной стоимости указанного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 </t>
  </si>
  <si>
    <t>Решение
Верховного суда
Республики Калмыкия от 4
сентября 2017 г.
по делу N 3а-37/2017</t>
  </si>
  <si>
    <t>Нет, судебная экспертиза не назначена</t>
  </si>
  <si>
    <t xml:space="preserve">Нет, судебная экспертиза не назначена </t>
  </si>
  <si>
    <t xml:space="preserve">Решение Астраханского областного суда № 3а-66/2019 от 20 мая 2019	</t>
  </si>
  <si>
    <t xml:space="preserve">Да, 3 786 236	</t>
  </si>
  <si>
    <t xml:space="preserve">Перед экспертом не ставился вопрос о соответствии досудебного отчета требованиям законодательства. При этом суд указывает на то, что «при исследовании в судебном заседании представленного административным истцом отчета об оценке, возникли вопросы, которые не удалось устранить после допроса в качестве свидетеля оценщика Г., в связи с чем, в целях определения действительной рыночной стоимости объекта недвижимости, по инициативе административного истца судом была назначена судебная оценочная экспертиза»        </t>
  </si>
  <si>
    <t xml:space="preserve">Решение Астраханского областного суда № 3а-68/2019 от 20 мая 2019	
</t>
  </si>
  <si>
    <t xml:space="preserve">Да, 3 783 018	</t>
  </si>
  <si>
    <t xml:space="preserve">Решение Астраханского областного суда 3а-74/2019 от 28 мая 2019 года        </t>
  </si>
  <si>
    <t xml:space="preserve">Да, 3 731 237	</t>
  </si>
  <si>
    <t xml:space="preserve">Решение Астраханского областного суда 3а-83/2019 от 28 мая 2019 года        </t>
  </si>
  <si>
    <t>Да, 1 141 380</t>
  </si>
  <si>
    <t xml:space="preserve">Решение Астраханского областного суда 3а-62/2019
от 18 апреля 2019 года        </t>
  </si>
  <si>
    <t>Да, 7 177 483</t>
  </si>
  <si>
    <t xml:space="preserve">Решение Астраханского областного суда 3а-78/2019
от 17 апреля 2019 года        </t>
  </si>
  <si>
    <t>Нет: Учитывая, что административным истцом возложенная на него обязанность по определению рыночной стоимости земельного участка выполнена, а административными ответчиками и заинтересованными лицами выводы оценщика не опровергнуты, а также принимая во внимание, что данных об иной рыночной стоимости спорного земельного участка, которые действительно могли бы поставить под сомнение достоверность отчета № 16-10-18 от 30 октября 2018 года, подготовленный ООО « Агентство независимой оценки и судебных экспертиз », и опровергнуть выводы отсутствуют, ходатайство о назначении судебной экспертизы сторонами не заявлялось, суд не назначил судебную экспертизу</t>
  </si>
  <si>
    <t xml:space="preserve">Решение Астраханского областного суда 3а-77/2019
от 5 апреля 2019 года        </t>
  </si>
  <si>
    <t xml:space="preserve">Нет: При исследовании в судебном заседании представленного административным истцом отчета об оценке, допрошен в качестве свидетеля оценщик С., предупрежденный об уголовной ответственности по статье 307 Уголовного кодекса Российской Федерации за дачу заведомо ложных показаний, после чего суд пришел к выводу, что оснований не доверять представленному отчету об оценке не имеется, поскольку отчет об оценке является допустимым по делу доказательством. Отчет об оценке содержит все необходимые сведения доказательственного значения, влияющие на определение рыночной стоимости оцениваемого объекта и соответствует требованиям Федерального закона от 29 июля 1998 г. № 135-ФЗ "Об оценочной деятельности", федеральных стандартов оценки и других актов уполномоченного федерального органа, осуществляющего функции по нормативному правовому регулированию оценочной деятельности, стандартов и правил оценочной деятельности.	</t>
  </si>
  <si>
    <t xml:space="preserve">Решение Астраханского областного суда 3а-33/2019
от 25 марта 2019 года	</t>
  </si>
  <si>
    <t>Да, 9 344 220 (11 026 180 - с НДС)</t>
  </si>
  <si>
    <t xml:space="preserve">Решение Астраханского областного суда 3а-56/2019
от 15 марта 2019 года        </t>
  </si>
  <si>
    <t xml:space="preserve">Решение Астраханского областного суда № 3а-15/2019
от 12 марта 2019 г.	</t>
  </si>
  <si>
    <t>Да, 3 453 015</t>
  </si>
  <si>
    <t>Апелляционное определение
Свердловского областного суда
от 1 февраля 2017 г. по делу N 33а-6/2017 (несколько земельных участков)</t>
  </si>
  <si>
    <t xml:space="preserve">Назначена экспертиза в целях установления рыночной стоимости.
66:62:0101001:14 составляет 166516000 рублей
66:62:0101001:26 составляет 407843000 рублей;
66:62:0101001:56 составляет 9340000 рублей;
66:62:0101001:123 составляет 20873000 рублей;
66:62:0101001:288 составляет 12848000 рублей;
66:62:0101001:130 составляет 45111000 рублей;
66:62:0101001:292 составляет 19211000 рублей;
66:62:0101001:274 составляет 40702000 рублей.
</t>
  </si>
  <si>
    <t xml:space="preserve">Досудебный отчет оценщика судом первой инстанции необоснованно был положен в основу постановленного решения, поскольку вызывал сомнения в правильности выводов оценщика, а кроме того, выводы оценщика опровергнуты  выводами проведенной по делу судебной экспертизы.
</t>
  </si>
  <si>
    <t xml:space="preserve">Апелляционное определение
Свердловского областного суда от 10 октября 2018 г. по делу N 33а-18042/2018
</t>
  </si>
  <si>
    <t xml:space="preserve">
Апелляционное определение
Свердловского областного суда
от 12 сентября 2018 г. по делу N 33а-15731/2018</t>
  </si>
  <si>
    <t xml:space="preserve">Апелляционное определение
Свердловского областного суда
от 7 сентября 2017 г. по делу N 33а-14792/2017
</t>
  </si>
  <si>
    <t>Судом первой инстанции была назначена экспертиза по определению рыночной стоимости.
Решением суда первой инстанции установлена кадастровая  стоимость земельного участка в размере, равном его рыночной стоимости по состоянию на 15 ноября 2012 года в сумме 20 044000 рублей</t>
  </si>
  <si>
    <t>Решение Свердловского областного суда № М-206/2017 3А-349/2017 3А-349/2017~М-206/2017 от 19 июля 2017 г. по делу № М-206/2017</t>
  </si>
  <si>
    <t>Не назначена.</t>
  </si>
  <si>
    <t xml:space="preserve">Решение Свердловского областного суда № М-207/2017 3А-348/2017 3А-348/2017~М-207/2017 от 18 июля 2017 г. по делу № М-207/2017 </t>
  </si>
  <si>
    <t>Решение Свердловского областного суда № 3А-405/2018 3А-405/2018~М-352/2018 М-352/2018 от 19 ноября 2018 г. по делу № 3А-405/2018</t>
  </si>
  <si>
    <t>Решение Свердловского областного суда № 3А-192/2018 3А-192/2018 ~ М-24/2018 М-24/2018 от 15 июня 2018 г. по делу № 3А-192/2018</t>
  </si>
  <si>
    <t>Была назначена судебная экспертиза, Согласно заключению эксперта от 29 мая 2018 года по состоянию на 15 ноября 2012 года рыночная стоимость земельного участка составила 4481 696 руб.</t>
  </si>
  <si>
    <t>Решение Курского областного суда от 28 января 2019 г. по делу № 3А-3/2019</t>
  </si>
  <si>
    <t xml:space="preserve">Ходатайств о проведении судебной экспертизы в целях определения рыночной стоимости земельного участка не заявлялось. Экспертиза не назначалась.        </t>
  </si>
  <si>
    <t xml:space="preserve">Решение Курского областного суда от 12 декабря 2018 г. по делу № 3А-54/2018	
</t>
  </si>
  <si>
    <t>Вывод о соответствии отчета требованиям законодательства Российской Федерации об оценочной деятельности.</t>
  </si>
  <si>
    <t xml:space="preserve">Решение Курского областного суда от 4 марта 2019 г. по делу № 3А-17/2019	</t>
  </si>
  <si>
    <t xml:space="preserve">Решение Курского областного суда от 12 сентября 2018 г. по делу № 3А-38/2018 </t>
  </si>
  <si>
    <t xml:space="preserve">Вывод о соответствии отчета требованиям законодательства Российской Федерации об оценочной </t>
  </si>
  <si>
    <t xml:space="preserve">Решение Курского областного суда от 7 сентября 2017 г. по делу № 3А-19/2017        </t>
  </si>
  <si>
    <t>В заключении сделан вывод о соответствии отчета об оценке рыночной стоимости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 135-ФЗ от 29 июля 1998 года в действующей на дату составления Отчета редакции, федеральным стандартам оценки и другим актам уполномоченного федерального органа, осуществляющего функции по нормативно-правому регулированию оценочной деятельности); о подтверждении стоимости объекта оценки, определенной оценщиком в отчете в размере 14 996 000 рублей.</t>
  </si>
  <si>
    <t xml:space="preserve">Решение Курского областного суда от 27 мая 2019 г. по делу № 3А-22/2019        </t>
  </si>
  <si>
    <t xml:space="preserve">Экспертиза с целью определения рыночной стоимости земельного участка. 26000	</t>
  </si>
  <si>
    <t xml:space="preserve">Определенная разными экспертами и оценщиками рыночная стоимость земельного участка не имеет существенных расхождений, что свидетельствует о достоверности рыночной стоимости , определенной судебной экспертизой.	</t>
  </si>
  <si>
    <t>Решение Курского областного суда от 11 февраля 2019 г. по делу № 3А-2/2019</t>
  </si>
  <si>
    <t xml:space="preserve"> Экспертиза в целях проверки соответствии отчета требованиям законодательства Российской Федерации об оценочной деятельности и установления рыночной стоимости. (Рыночная стоимость, установленная экспертизой, соответсвует установленному судом размеру рыночной стоимости.)        </t>
  </si>
  <si>
    <t>Согласно заключению судебной экспертизы отчет представленный административным истцом, требованиям законодательства об оценочной деятельности и требованиям федеральных стандартов оценки не соответствует. Нарушения не указаны. На основании заключения судебной оценочной экспертизы административный истец уточнил требования в порядке статьи 46 КАС РФ, и просил установить кадастровую стоимость земельных участков в размерах их рыночной стоимости, указанных в данном заключении экспертизы.</t>
  </si>
  <si>
    <t xml:space="preserve">Решение Курского областного суда от 23 мая 2018 г. по делу № 3А-15/2018        </t>
  </si>
  <si>
    <t xml:space="preserve">Экспертиза в целях проверки соответствии отчета требованиям законодательства Российской Федерации об оценочной деятельности и установления рыночной стоимости. 45473000	</t>
  </si>
  <si>
    <t>Вывод о соответствии отчета требованиям законодательства Российской Федерации об оценочной деятельности. Суд считает, что в отчете об оценке проанализированы необходимые факторы, оказывающие влияние на стоимость объекта оценки. При этом в отчете приведена информация по всем ценообразующим факторам, использовавшимся при определении стоимости .</t>
  </si>
  <si>
    <t>Решение Курского областного суда от 29 октября 2018 г. по делу № 3А-44/2018</t>
  </si>
  <si>
    <t xml:space="preserve">Ходатайств о проведении судебной экспертизы в целях определения рыночной стоимости земельного участка не заявлялось. Экспертиза не назначалась.	</t>
  </si>
  <si>
    <t xml:space="preserve">Не проводилась экспертиза в целях проверки соответсвия. Как установлено судом, представленный  отчет об оценке содержит все необходимые сведения доказательственного значения, влияющие на определение рыночной стоимости спорного объекта недвижимости, и соответствует установленным требованиям.		</t>
  </si>
  <si>
    <t>Ходатайств о проведении судебной экспертизы в целях определения рыночной стоимости земельного участка не заявлялось. Экспертиза не назначалась.</t>
  </si>
  <si>
    <t>Не проводилась экспертиза в целях проверки соответсвия. Как установлено судом, представленный  отчет об оценке содержит все необходимые сведения доказательственного значения, влияющие на определение рыночной стоимости спорного объекта недвижимости, и соответствует установленным требованиям.</t>
  </si>
  <si>
    <t xml:space="preserve">Решение Ростовского областного суда от 20 мая 2019 г. № 3А-150/2019 </t>
  </si>
  <si>
    <t>Назначена экспертиза в  целях проверки сведений о рыночной стоимости земельных участков.
Стоимость 1 участка - 6 440 966
Стоимость 2 участка - 8 885 429
Стоимость 3 участка - 4 473 201</t>
  </si>
  <si>
    <t xml:space="preserve">      Решение не содержит выводов о том, что досудебный отчет об оценке составлен с нарушением уставновленных требований.
      Однако отмечается, что выводы эксперта, по сравнению с выводами, содержащимися в отчете об оценке, суд признает более убедительными и аргументированными.</t>
  </si>
  <si>
    <t>Решение Ростовского областного суда от 3 апреля 2019 г. № 3А-111/2019</t>
  </si>
  <si>
    <t>Экспертиза в целях проверки сведений о рыночной стоимости. 
14 302 467, 00</t>
  </si>
  <si>
    <t xml:space="preserve">       Решение не содержит выводов о том, что досудебный отчет об оценке составлен с нарушением уставновленных требований.                            
       Однако отмечается, что выводы эксперта, по сравнению с выводами, изложенными в отчете об оценке, суд признает более убедительными и аргументированными.  </t>
  </si>
  <si>
    <t xml:space="preserve">Решение Ростовского областного суда  от 7 февраля 2019 г.  № 3А-24/2019 </t>
  </si>
  <si>
    <t xml:space="preserve">Экспертиза назначена в целях проверки рыночной стоимости земельного участка и обоснованности поступивших от администрации возражений.
1 811 4000, 00
</t>
  </si>
  <si>
    <t xml:space="preserve">    Решение не содержит выводов о том, что отчет был составлен с нарушением требований законодательства.
 Однако отмечается, что выводы эксперта, по сравнению с выводами, изложенными в отчете об оценке, суд признает более убедительными и аргументированными.
     Суд отмечает, что заключение судебной экспертизы содержит полное описание проведенного исследования. Принципы отбора объектов-аналогов подробно описаны в заключении. Сведения о них проанализированы экспертом с учетом всех ценообразующих факторов с применением корректирующих коэффициентов по отличающимся параметрам. Необходимость применения поправок или отсутствие таковой, величина корректировок в каждом случае объяснены экспертом и сомнений у суда не вызывают. Использованная экспертом информация соответствует критериям достаточности и проверяемости. Заключение эксперта соответствует требованиям, предъявляемым ст. 82 Кодекса административного судопроизводства Российской Федерации.</t>
  </si>
  <si>
    <t>Решение Ростовского областного суда от 4 сентября 2018 г. № 3А-388/2018</t>
  </si>
  <si>
    <t>Экспертиза назначена в целях проверки сведений о рыночной стоимости объекта. 
5 633 000,00</t>
  </si>
  <si>
    <t>Решение  Ростовского областного суда от 24 сентября 2018 г. № 3А-398/2018</t>
  </si>
  <si>
    <t>Экспертиза назначена в целях проверки сведений о рыночной стоимости земельных участков. 
Стоимость 1 участка - 3 857 636,00
Стоимость 2 участка - 3 978 720,00</t>
  </si>
  <si>
    <t xml:space="preserve">     В решении нет сведений о том, что экспертом проводилась проверка соответсвия. Однако решение содержит следующие замечания к досудебому отчету.     
     Суд отмечает, что в отчетах об оценке оценщиком не проанализирован весь доступный объем информации о предложениях, имевшихся на рынке в соответствующий период; не приведена выборка объектов сравнения, из числа которых отобраны объекты-аналоги, использованные в расчетах. 
    Изложенное ставит под сомнение обоснованность выводов о размере рыночной стоимости, содержащихся в представленных административным истцом отчетах об оценке, и не позволяет положить их в основу решения суда.</t>
  </si>
  <si>
    <t>Решение Ростовского областного суда от 3 июля 2018 г. № 3А-341/2018</t>
  </si>
  <si>
    <t xml:space="preserve">   Экспертиза назначена в целях проверки сведений о рыночной стоимости земельного участка.
1 996 000,00</t>
  </si>
  <si>
    <t>Решение Ростовского областного суда от 31 октября 2017 г.  № 3А-638/2017</t>
  </si>
  <si>
    <t>Назначена экспертиза в целях установления рыночной стоимости. 
 8 742 693,00</t>
  </si>
  <si>
    <t xml:space="preserve">     В решении нет сведени о том, что экспертом проводилась првоерка соответветстия.
     При этом, суд отмечает, что размер рыночной стоимости , определенный оценщиком ...., нельзя признать экономически обоснованным. Анализ цен на земельные участки в г. Батайске в отчете об оценке не приведен. Анализ рынка ограничен сведениями о продаже четырех земельных участков, два из которых расположены в г. Батайске, два – в г. Аксае, что явно не достаточно для выявления объективных тенденций, существующих на рынке недвижимости. Обоснование сопоставимости цен в двух указанных городах в отчете не приведено. Для сравнения оценщиком выбраны объекты, площадь каждого из которых, указанная в объявлениях о продаже, многократно отличается от площади объекта оценки. Данные о земельных участках-аналогах № 2 и № 4, использованные оценщиком в сравнительных таблицах на стр. 32, 38 и 40, и в объявлениях о продаже, скрин-копии которых приложены к отчету, существенно отличаются, что влияет на расчет корректировок и на итоговую величину рыночной стоимости</t>
  </si>
  <si>
    <t>Решение Ростовского областного суда от 1 сентября 2017 г. № 3А-587/2017</t>
  </si>
  <si>
    <t>Назначена экспертиза по вопросам проверки отчета и о рыночной стоимости земельного участка
 37 417 000,00</t>
  </si>
  <si>
    <t>Решение Ростовская областного суда от 1 сентября 2017 г. № 3А-580/2017</t>
  </si>
  <si>
    <t>Назначена экспертиза для проверки доказательств о рыночной стоимости земельного участка 
30 135 000,00</t>
  </si>
  <si>
    <t xml:space="preserve">    Не соответствует.  
    Отчет оценщика не может быть положен в основу выводов о рыночной стоимости , поскольку базируется на недостаточном анализе рынке, основан на выборе объектов-аналогов с минимальными показателями стоимости предложения, что не соответствует федеральным стандартам оценки №№3,7, по существу отчет опровергнут заключением эксперта с точки зрения полноты экономического анализа.</t>
  </si>
  <si>
    <t>Решение Ростовского областного суда от 8 августа 2017 г. № 3А-448/2017</t>
  </si>
  <si>
    <t>Назначена экспертиза в целях проверки обоснованности представленного отчета об оценке и сведений о рыночной стоимости
636 000,00</t>
  </si>
  <si>
    <t xml:space="preserve">    Не соответсвует.
    Согласно заключению от 27 июня 2017 № 407-Э/2017 судебной экспертизы, выполненной экспертом ООО «Экспертное бюро оценки и консалтинга» ...., упомянутый выше отчет об оценке не соответствует требованиям законодательства об оценочной деятельности, оценщиком допущены нарушения требований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отбору аналогов, применению корректировок. Факторы, влияющие на стоимость объекта недвижимости, определены правильно, ошибки при выполнении математических действий не допускались. Информация, использованная оценщиком, не в полной мере является достоверной, достаточной, проверяемой. Нарушения, допущенные при составлении отчета, повлияли на итоговую величину рыночной стоимости .
</t>
  </si>
  <si>
    <t>Решение Ростовского областного суда от 3 августа 2017 г. № 3А-501/2017</t>
  </si>
  <si>
    <t>Назначена экспертиза в целях проверки сведений о рыночной стоимости земельного участка.
262 121 000,00</t>
  </si>
  <si>
    <t xml:space="preserve">Решение не содержит сведений о том, что эксперт прводил проверку соответствия.
При этом суд отмечает, что заключение эксперта является более  убедительными и объективными по сравнению с отчетом об оценке, представленным административным истцом. </t>
  </si>
  <si>
    <t>Решение
Приморского 
краевого суда
от 29 марта 2019 
дело № 3а-76/19</t>
  </si>
  <si>
    <t xml:space="preserve">"Суд , оценивая Отчёт об оценке рыночной стоимости земельных участков от 10 июля 2018 года, составленный ООО 
« Оценочная компания «ВЕТА», приходит к выводу о том, что содержащиеся в нём сведения соответствуют 
действительности и признаёт его достоверным доказательством.
Указанное заключение выполнено экспертом Терентьевым А.А., имеющим необходимое образование, специальность, 
стаж экспертной работы, указанное заключение отвечает признакам допустимости доказательств, предусмотренных 
статьёй 84 КАС РФ, соответствует требованиям законодательства Российской Федерации об оценочной деятельности".
</t>
  </si>
  <si>
    <t>Решение
Приморского 
краевого суда
от 22 марта 2019г.
№ 3А-57/2019</t>
  </si>
  <si>
    <t xml:space="preserve">Суд , оценивая Отчёт об оценке рыночной стоимости земельного участка от 20 ноября 2018 года, составленный ИП 
Высоцкой Ю.В. приходит к выводу о том, что содержащиеся в нём сведения соответствуют действительности и признаёт 
его достоверным доказательством.
Указанное заключение выполнено экспертом Высоцкой Ю.В. имеющей необходимое образование, специальность, стаж 
экспертной работы, указанное заключение отвечает признакам допустимости доказательств, предусмотренных статьёй 
84 КАС РФ, соответствует требованиям законодательства Российской Федерации об оценочной деятельности.
</t>
  </si>
  <si>
    <t>Данные скрыты</t>
  </si>
  <si>
    <t>В решении нет сведени о том, что экспертом проводилась првоерка соответветстия, однако судом отмечено, что "по 
существу выводы данного заключения несущественно (менее чем на 0,5 %) расходятся с выводами отчёта об оценке от 
2 марта 2016 года № 382-2016 (15607), составленного оценщиком ООО ФИО14 и приобщённого административным 
истцом к материалам дела", а также "суд не учитывает выводы отчёта об оценке от 13 июля 2017 года № 153-о/2017, 
составленного оценщиком ЗАО ФИО11, и заключения эксперта ФБУ ФИО27 от 9 января 2018 года № 1177/50-4, 
поскольку они не содержат сведений о рыночной стоимости указанного выше земельного участка по состоянию на дату 
определения его кадастровой стоимости (то есть по состоянию на 1 февраля 2015 года)".</t>
  </si>
  <si>
    <t>Данные скрыты
Установить кадастровую стоимость 
земельного участка равной его 
рыночной стоимости в размере ... 
рублей по состоянию на 1 февраля 
2015 года, на период с 1 января 2017 
года до даты внесения в 
государственный кадастр 
недвижимости сведений о кадастровой 
стоимости , установленной в 
результате проведения очередной 
государственной кадастровой оценки".</t>
  </si>
  <si>
    <t>Судебныя экспертизу по делу не 
назначена, поскольку ни одна из 
сторон ходатайство об экспертизе 
не заявляла. 
Доказательств несоответствия 
Отчета № 2762 от 18 декабря 2017 
года требованиям действующего 
законодательства об оценочной 
деятельности, а также данных об 
иной рыночной стоимости спорного 
земельного участка 
административными ответчиками и 
заинтересованным лицом не 
представлено, ходатайство о 
проведении судебной экспертизы с 
целью установления иной величины 
рыночной стоимости земельного 
участка не заявлялось.</t>
  </si>
  <si>
    <t>Данные скрыты
"Установить кадастровую стоимость 
объекта недвижимости – 
здания-магазина в размере его 
рыночной стоимости , равной по 
состоянию на 30 января 2014 года ... 
рублям."</t>
  </si>
  <si>
    <t xml:space="preserve">Судебная экспертиза по делу не 
назначалась. </t>
  </si>
  <si>
    <t>Суд самостоятельно исследовал отчет и пришел к выводу: "У суда отсутствуют основания ставить под сомнение 
достоверность выводов, изложенных в Отчёте. Исследовав и оценив его по правилам, установленным статьёй 84 КАС, 
суд к выводу о соответствии требованиям действующего законодательства об оценочной деятельности, а также о том, 
что он отвечает требованиям относимости и допустимости доказательств".</t>
  </si>
  <si>
    <t>Представитель администрации города Владивостока "по существу пояснил, что при составлении отчёта об оценке 
рыночной стоимости земельного участка от 31 июля 2018 года № 169 специалистом был использован сравнительный 
подход путём применения метода сравнения продаж. Право аренды и право собственности не являются тождественными 
имущественными правами, неверное указание в отчёте имущественного права объекта оценки, влечёт несоблюдение 
требований статьи 11 Федерального закона «Об оценочной деятельности в Российской Федерации», в связи с чем, отчёт 
не является доказательством фактического размера рыночной стоимости земельного участка".
Суд оценивая отчёт об оценке от 31 июля 2018 года № 169 приходит к выводу о том, что содержащиеся в нём сведения 
соответствуют действительности и признаёт его достоверным доказательством, на том основании, что:
1) "Указание в отчёте в качестве основания пользования земельным участком право собственности, не влияет на выводы 
эксперта о размере рыночной стоимости данного земельного участка."
2) "данных об иной рыночной стоимости спорного объекта недвижимости, которые действительно могли бы поставить 
под сомнение достоверность отчёта, отсутствуют, ходатайств о назначении судебной экспертизы не заявлялось".</t>
  </si>
  <si>
    <t>Судебная экспертиза по делу 
не назначалась, никто из сторон не 
ходатайствовал о судебной экспертизе.</t>
  </si>
  <si>
    <t>"Суд, оценивая отчёт об оценке рыночной стоимости земельного участка от 27 декабря 2018 года № 288, составленный 
ООО «Краевой центр оценки » приходит к выводу о том, что содержащиеся в нём сведения соответствуют 
действительности и признаёт его достоверным доказательством."
"Административными ответчиками не доказано, что отчёт об оценке рыночной стоимости земельного участка имеет 
недостатки, которые могли повлиять на результаты итоговой величины оцениваемого объекта недвижимости, а также 
принимая во внимание, что данных об иной рыночной стоимости спорных объектов недвижимости, которые 
действительно могли бы поставить под сомнение достоверность отчёта, отсутствуют, ходатайств о назначении судебной 
экспертизы не заявлялось".</t>
  </si>
  <si>
    <t>Решение 
Приморского 
краевого суда от 
18 апреля 2019 
по делу 
№ 3а-135/19</t>
  </si>
  <si>
    <t>Судебная экспертиза по делу не 
назначена, но суд смешивает понятия 
"эксперт" и "оценщик", говоря о том, 
что "заключение" (отчет!) выполнено 
"экспертом" (оценщиком!).</t>
  </si>
  <si>
    <t>Решение № 3А-485/2019 3А-485/2019~М-240/2019 М-240/2019 от 29 мая 2019 г. по делу № 3А-485/2019
Краснодарский краевой суд</t>
  </si>
  <si>
    <t>Была назначена судебная оценочная экспертиза для установления рыночной стоимости спорного земельного участка. Согласно заключению эксперта, рыночная стоимость указанных объектов составляет: Участок № 1 - 85008000 рублей,
Участок № 2 -  65578000 рублей,
Участок № 3 -  47866000 рублей,
Участок № 4 -  43712000 рублей,
Участок № 5 -  31154000 рублей, 
Участок № 6 - 8452000 рублей.</t>
  </si>
  <si>
    <t>Решение не содержит выводов о том, что досудебный отчет об оценке составлен с нарушением уставновленных требований. Однако отмечается, что выводы эксперта, по сравнению с выводами, содержащимися в отчете об оценке, суд признает более убедительными и аргументированными.</t>
  </si>
  <si>
    <t>Решение № 3А-325/2018 3А-325/2018 ~ М-32/2018 М-32/2018 от 28 марта 2018 г. по делу № 3А-325/2018 Краснодарский краевой суд</t>
  </si>
  <si>
    <t>По делу назначена судебная оценочная экспертиза для определения рыночной стоимости земельного участка по состоянию на дату определения его кадастровой стоимости. Согласно заключению судебной оценочной экспертизы, рыночная стоимость земельного участка составляла  48 113 686 руб.</t>
  </si>
  <si>
    <t>Решение Краснодарского краевого суда от 13 апреля 2017 г. по делу N 3а-146/2017</t>
  </si>
  <si>
    <t>По делу назначена судебная оценочная экспертиза для определения рыночной стоимости земельного участка по состоянию на дату определения его кадастровой стоимости.
Согласно заключению судебной оценочной экспертизы, рыночная стоимость земельного участка составляла 41 471 000 руб.</t>
  </si>
  <si>
    <t>Решение № 3А-405/2019 3А-405/2019~М-90/2019 М-90/2019 от 29 мая 2019 г. по делу № 3А-405/2019 Краснодарский краевой суд</t>
  </si>
  <si>
    <t xml:space="preserve">По делу назначена судебная экспертиза по определению рыночной стоимости объекта недвижимости. Согласно заключению судебной оценочной экспертизы, 
рыночная стоимость объекта недвижимости составляет 286000 рублей.
</t>
  </si>
  <si>
    <t xml:space="preserve">Решение не содержит выводов о том, что досудебный отчет об оценке составлен с нарушением уставновленных требований. Однако отмечается, что выводы эксперта, по сравнению с выводами, содержащимися в отчете об оценке, суд признает более убедительными и аргументированными.
</t>
  </si>
  <si>
    <t>Решение № 3А-540/2019 3А-540/2019~М-211/2019 М-211/2019 от 28 мая 2019 г. по делу № 3А-540/2019 Краснодарский краевой суд</t>
  </si>
  <si>
    <t>По делу назначена судебная экспертиза для определения рыночной стоимости объекта недвижимости. Согласно заключению от 11 апреля 2019 года судебной оценочной экспертизы, выполненной ООО «Департамент профессиональной оценки», рыночная стоимость объекта недвижимости составляет - 63715800 рублей 00 копеек.</t>
  </si>
  <si>
    <t>Решение № 3А-356/2019 3А-356/2019~М-20/2019 М-20/2019 от 27 мая 2019 г. по делу № 3А-356/2019 Краснодарский краевой суд</t>
  </si>
  <si>
    <t>По делу назначена судебная экспертиза по определению рыночной стоимости объекта недвижимости. Согласно заключению судебной оценочной экспертизы, рыночная стоимость объекта недвижимости на дату определения кадастровой стоимости составляет 12522680 рублей.</t>
  </si>
  <si>
    <t>Решение № 3А-1365/2018 3А-55/2019 3А-55/2019(3А-1365/2018;)~М-1628/2018 М-1628/2018 от 24 мая 2019 г. по делу № 3А-1365/2018 Краснодарский краевой суд</t>
  </si>
  <si>
    <t>Определением Краснодарского краевого суда 
по делу была назначена судебная оценочная экспертиза для установления рыночной стоимости спорного объекта недвижимого имущества. 
 Согласно заключения эксперта, 
рыночная стоимость земельного участка
составляет 8909296 рублей.</t>
  </si>
  <si>
    <t>По делу была назначена оценочная экспертиза для установления рыночной стоимости объекта недвижимости и определения допущено ли оценщиком, при составлении отчета, нарушения требований федеральных стандартов.
Экспертиза определила рыночную стоимость как 89 460000 рублей.</t>
  </si>
  <si>
    <t>Решение Краснодарского краевого суда от 20 мая 2019 г. по делу № 3А-139/2019</t>
  </si>
  <si>
    <t>По данному делу судебная оценочная экспертиза была проведена повторно (то есть два раза). Размер рыночной стоимости, установленной первоначальной судебной оценочной экспертизой (эксп. орг. ООО «Оценка и Право-Юг») составляет:
 1) 3 735 000 рублей
 2) 3 737 250 рублей
 В связи с наличием сомнений в обоснованности и достоверности выводов судебного эксперта по делу назначена повторная судебная экспертиза, проведение которой поручено ООО «Микс»:
 1) 3 477 000 рублей
 2) 3 479 000 рублей
 Повторную суд. экспертизу суд счел соответствующей требованиям законодательства.</t>
  </si>
  <si>
    <t>В судебном акте отсутствуют выводы суда относительно соответствия досудебного отчета установленным требованиям законодательства.</t>
  </si>
  <si>
    <t>Решение Краснодарского краевого суда от 15 мая 2019 г. по делу № 3А-593/2019</t>
  </si>
  <si>
    <t>По делу была назначена судебная оценочная экспертиза для определения рыночной стоимости объекта недвижимости по состоянию на дату определения его кадастровой стоимости. Размер рыночной стоимости, установленной экспертизой составляет: 
 4 718 322 рубля</t>
  </si>
  <si>
    <t>Решение Краснодарского краевого суда от 15 мая 2019 г. по делу № 3А-608/2019</t>
  </si>
  <si>
    <t>По делу была назначена судебная оценочная экспертиза для установления рыночной стоимости спорного объекта недвижимости
 Размер рыночной стоимости, установленной экспертизой составляет: 
 16 373 000 рублей</t>
  </si>
  <si>
    <t>Решение Краснодарского краевого судаот 15 мая 2019 г. по делу № 3А-617/2019</t>
  </si>
  <si>
    <t>По делу была назначена судебная оценочная экспертиза для определения рыночной стоимости объектов недвижимости по состоянию на дату определения их кадастровой стоимости
 Размер рыночной стоимости, установленной экспертизой составляет: 
 1) 152 820 000 рублей
 2) 5 202 000 рублей</t>
  </si>
  <si>
    <t>Решение Краснодарского краевого суда от 13 мая 2019 г. по делу № 3А-536/2019</t>
  </si>
  <si>
    <t>По делу была назначена судебная оценочная экспертиза для определения рыночной стоимости земельных участков по состоянию на дату определения их кадастровой стоимости
 Размер рыночной стоимости, установленной экспертизой составляет: 
 1) 15 453 000 рублей
 2) 9 152 000 рублей
 3) 23 858 000 рублей
 4) 8 660 000 рублей
 5) 8 658 000 рублей</t>
  </si>
  <si>
    <t>Решение Верховного Суда Карачаево-Черкесской Республики от 23 мая 2018 г. по делу № 3А-20/2018</t>
  </si>
  <si>
    <t>Да. Судом перед экспертом был поставлен вопрос об установлении рыночной стоимости , а также о том, допущено ли оценщиком нарушение требований федеральных стандартов оценки , предъявляемых к форме и содержанию отчета, к описанию объекта оценки , к методам расчета рыночной стоимости конкретного объекта оценки , и иные нарушения, которые могли повлиять на определение итоговой величины рыночной стоимости , в том числе правильно ли определены факторы, влияющие на стоимость объекта недвижимости, допускались ли ошибки при выполнении математических действий, является ли информация, использованная оценщиком, достоверной, достаточной, проверяемой.
 Размер рыночной стоимости, установленной экспертизой составляет: 4 830 700 руб.</t>
  </si>
  <si>
    <t>Согласно выводам, изложенным в заключении эксперта ФБУ Северо-Кавказский РЦСЭ Минюста России № 1264/8-4 от 03.04.2018 г., отчет об оценке № М-719/09/17 от 20.12.2017, выполненный оценщиком ИП Мазуровым Н.Н. не соответствует требованиям ФЗ «Об оценочной деятельности в Российской Федерации», использованным при проведении оценки стандартам оценки и другим правилам, использованным для определения стоимости объектов оценки , выявлены несоответствия п.5 ФСО №3, влияющие на итоговую стоимость объекта оценки : некорректное применение корректировок при расчете сравнительного подхода, методом сравнения продаж.</t>
  </si>
  <si>
    <t>Решение Верховного Суда Карачаево-Черкесской Республики от 13 мая 2019 г. по делу № 3А-13/2019</t>
  </si>
  <si>
    <t>По делу была назначена оценочная экспертиза по определению рыночной стоимости объекта недвижимости в целях проверки подготовленного оценщиком отчета на его соответствие законодательству об оценочной деятельности.
 Размер рыночной стоимости, установленной экспертизой составляет: 2 010 000 руб.</t>
  </si>
  <si>
    <t>Решение Верховного Суда Карачаево-Черкесской Республики от 4 апреля 2019 г. по делу № 3А-47/2018</t>
  </si>
  <si>
    <t>По делу была назначена оценочная экспертиза по определению рыночной стоимости объекта недвижимости в целях проверки подготовленного оценщиком отчета на его соответствие законодательству об оценочной деятельности.
 Размер рыночной стоимости, установленной экспертизой составляет: 6 651 000 руб.</t>
  </si>
  <si>
    <t>Решение Верховного Суда Карачаево-Черкесской Республики от 28 марта 2019 г. по делу № 3А-3/2019</t>
  </si>
  <si>
    <t>Решение Верховного Суда Карачаево-Черкесской Республики  от 28 марта 2019 г. по делу № 3А-4/2019</t>
  </si>
  <si>
    <t>Решение Верховного Суда Карачаево-Черкесской Республики  от 22 ноября 2018 г. по делу № 3А-19/2018</t>
  </si>
  <si>
    <t>Решение Верховного Суда Карачаево-Черкесской Республики от 19 марта 2018 г. по делу № 3А-11/2018</t>
  </si>
  <si>
    <t>Решение Верховного Суда Карачаево-Черкесской Республики от 29 июня 2017 г. по делу № 3А-23/2016</t>
  </si>
  <si>
    <t>Не проводилась проверка соответствия.
Суд самостоятельно сделал вывод, что Отчет не соответствует федеральным стандартам оценки, поскольку в рамках сравнительного подхода оценщиком использованы объекты-аналоги, значительно отличающиеся по своим характеристикам от объекта исследования.</t>
  </si>
  <si>
    <t>Не проводилась проверка соответствия.
Суд самостоятельно сделал следующий вывод. Указанное заключение неясностей не содержит, оснований сомневаться в обоснованности и правильности данного заключения не имеется, в отличие от отчета , представленного истцом, в котором выбор аналогов для сравнения должным образом не обоснован, ни один из аналогов в населенном пункте, в котором находится оцениваемый объект, не находится.</t>
  </si>
  <si>
    <t>Не проводилась проверка соответствия.
Суд сделал следующий вывод. Представленный административным истцом Отчет №1527-12/18 об оценке рыночной стоимости земельного участка «РОСТ ЭКСПЕРТ» от 27.12.2018 г., согласно которому рыночная стоимость спорного земельного участка составляет 950000 рублей, не отражает объективную рыночную стоимость спорного земельного участка, поскольку при использовании сравнительного подхода, оценщиком были использованы для сравнения в том числе аналоги, расположенные на территории Чебоксарского района Чувашской Республики, а не на территории города Чебоксары, где располагается спорный земельный участок.</t>
  </si>
  <si>
    <t>Не соответствует.
1) для сравнения были подобраны не корректные аналоги;
2) неправильно применен коэффициент сейсмичности региона;
3) допущены арифметические ошибки с погрешностью в 17 % в сторону увеличения стоимости объекта недвижимости, что повлекло за собой увеличение стоимости объекта. 
Отчет не соответствует требованиям ФСО № 1 и ФСО № 7.</t>
  </si>
  <si>
    <t>Первичная судебная экспертиза с целью проверки обоснованности досудебного отчета и для установления рыночной стоимости
16 570 079,00
1 868 890,00
Повторная судебная экспертиза для проверки первичной судебной экспертизы и для установления действительной рыночной стоимости 
9 512 538,00
931 187,00</t>
  </si>
  <si>
    <t>Экспертиза не проводилась
Недостатки отчета, выявленные комиссией по рассмотрению споров о результатах определения кадастровой стоимости , указанные в решении, сами по себе, при отсутствии доказательств иной рыночной стоимости объекта, не свидетельствуют о том, что такие возможные нарушения существенно повлияли или могли повлиять на итоговые выводы отчета об оценке.</t>
  </si>
  <si>
    <t>Не проводилась
 Суд, оценив в порядке ст. 71 АПК РФ, пришел к обоснованным выводам о том, что отчеты ООО "НПП Контакт" не могут являться достоверными доказательствами по делу, учитывая, что они выполнены одной экспертной организацией, но содержат разные выводы по поставленному вопросу. При этом эксперты ООО "НПП Контакт" при проведении оценки рыночной стоимости земельного участка не предупреждались об уголовной ответственности за дачу заведомо ложного заключения, а в отчете ООО "НПП Контакт" от 14.05.2015 N ОЦ-15-0174 рыночная стоимость земельного участка определена по состоянию на 14.05.2015, но не на дату обращения ООО "Доброгостье" с заявлением о выкупе земельного участка (30.09.2014).</t>
  </si>
  <si>
    <t>Не соответствует
 Эксперт также пришел к выводу о неполном соответствии отчета об оценке от 26.09.2016 N УК 22/09 требованиям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оценки; о некорректном определении факторов, влияющих на стоимость объекта недвижимости; указал на нарушения требований статьи 11 Закона об оценочной деятельности в части неоднозначности толкования отчета об оценке, пунктов 11 ФСО N 7 "Оценка недвижимости", утвержденного Приказом Минэкономразвития России от 25.09.2014 N 611 в части выбранных для определения стоимости объекта оценки аналогов; пунктов 5, 8, 11 ФСО N 3 "Требования к отчету об оценке", утвержденного приказом Минэкономразвития России от 20.05.2015 N 299.
 Представленный истцом отчет отвергнут судом как недостоверное доказательство рыночной стоимости спорного земельного участка.</t>
  </si>
  <si>
    <t>Не соответствует
 согласно заключению эксперта, отчет об оценке рыночной стоимости земельного участка от 26.09.2016 N УК 21/09/1 не в полной мере соответствует требованиям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оценки. Факторы, влияющие на стоимость объекта недвижимости, определены некорректно. Нарушены требования статьи 11 Закона об оценочной деятельности в части неоднозначности толкования отчета об оценки, пунктов 11 ФСО N 7 "Оценка недвижимости", утвержденного Приказом Минэкономразвития России от 25.09.2014 N 611 в части выбранных для определения стоимости объекта оценки аналогов; пунктов 5, 8, 11 ФСО N 3 "Требования к отчету об оценке", утвержденного приказом Минэкономразвития России от 20.05.2015 N 299, что повлияло на определение итоговой величины рыночной стоимости оцениваемого объекта и привело к получению недостоверного результата.
 Так экспертом, помимо прочего, указано, что не представляется возможным проверить и объем выборки; исследования не были проведены оценщиками, подготовившими отчет.
 Также для анализа рынка оценщиками использовались земельные участки для размещения объектов иного назначения, не сходного с назначением объекта оценки: - объект N 9 (для эксплуатации гаражей с овощехранилищем (ГСК "Славянский", объект N 10 (для строительства вышки сотовой связи (ОАО "МегаФон), объект N 13 (для строительства водной и канатной дороги (ООО "Юнити") и др. Размер ставки аренды по договорам, срок действия которых на дату оценки превышал 1 год, установить не представилось возможным (Объекты N 7, N 8, N 9 и др.), что свидетельствует о некорректном выполнении анализа рынка.
 При определении стоимости объекта оценки при помощи сравнительного подхода оценщиками была использована корректировка на ж/д ветку для аналога N 1. При этом в тексте объявления о продаже аналога N 1 (площадью 6 120 кв. м) не указано наличие ж/д ветки на земельном участке (ж/д ветка рядом). Применение корректировки в размере - 20%, определенной на основании статьи "Ставки сделаны", опубликованной в приложении к газете "Коммерсантъ" N 28 (3855) некорректно, поскольку в статье речь конкретно идет о земельных участках с железнодорожной веткой, а не расположенной рядом.
 При этом представленный истцом отчет об оценке рыночной стоимости земельного участка суд первой инстанции правомерно не признал доказательством, подтверждающим величину рыночной стоимости. Поскольку в ходе рассмотрения настоящего дела установлено несоответствие отчета об оценке требованиям Закона об оценочной деятельности и федеральным стандартам оценки, суд правильно не согласился с представленным положительным экспертным заключением на отчет об оценке.</t>
  </si>
  <si>
    <t>Не соответствует
 Согласно заключению эксперта, отчет об оценке рыночной стоимости земельного участка от 26.09.2016 N УК21/09 не в полной мере соответствует требованиям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оценки. Факторы, влияющие на стоимость объекта недвижимости, определены некорректно. Нарушены требования статьи 11 Закона об оценочной деятельности в части неоднозначности толкования отчета об оценки, пунктов 11 ФСО N 7 "Оценка недвижимости", утвержденного Приказом Минэкономразвития России от 25.09.2014 N 611 в части выбранных для определения стоимости объекта оценки аналогов; пунктов 5, 8, 11 ФСО N 3 "Требования к отчету об оценке", утвержденного приказом Минэкономразвития России от 20.05.2015 N 299, что повлияло на определение итоговой величины рыночной стоимости оцениваемого объекта и привело к получению недостоверного результата.
 Экспертом, помимо прочего, указано, что оценщики анализировали информацию по договорам аренды земельных участков, заключенным или действующим в период даты оценки (по итогам аукциона), указав, что ставка аренды на данные объекты в течение 1 года с момента заключения договора, как правило, остается неизменной. Проверить данную информацию невозможно, поскольку условия участия в торгах (требования к участкам), количество торгов, условия их проведения, условия заключения договоров, в том числе льготы, не отражены в документах оценщиков. Не представляется возможным проверить и объем выборки; исследования не были проведены оценщиками, подготовившими отчет.
 Также для анализа рынка оценщиками использовались земельные участки для размещения объектов иного назначения, не сходного с назначением объекта оценки: - объект N 9 (для эксплуатации гаражей с овощехранилищем (ГСК "Славянский", объект N 10 (для строительства вышки сотовой связи (ОАО "МегаФон"), объект N 13 (для строительства водной и канатной дороги (ООО "Юнити") и др. Размер ставки аренды по договорам, срок действия которых на дату оценки превышал 1 год, установить не представилось возможным (Объекты N 7, N 8, N 9 и др.), что свидетельствует о некорректном выполнении анализа рынка.
 При определении стоимости объекта оценки при помощи сравнительного подхода оценщиками была использована корректировка на первую линию (красной линии автодороги) в размере - 35% для каждого из объектов-аналогов. Однако данного размера корректировки (согласно приведенному источнику) размером 0,65 (-35%) для земельных участков нет. Кроме того, размер корректировки, приведенной в таблице, определяется как отношение цены участка на красной линии, к цене участка, расположенной внутри квартала. Коэффициент, отражающий отношение цены участка, расположенного внутри квартала, к цене участка на красной линии является величиной образной. Т.е., если коэффициент равен 1,35, обратная величина (отношение цены участка внутри квартала к цене на первой линии) будет равна 1 / 1,35 = 0,74 (-26%).
 Как справедливо указал суд первой инстанции, приведенных нарушений достаточно для вывода о том, что они повлияли на итоговый результат рыночной стоимости оцениваемого земельного участка.
 Поскольку в ходе рассмотрения настоящего дела установлено несоответствие отчета об оценке требованиям Закона об оценочной деятельности и федеральным стандартам оценки, суд правильно не согласился с представленным положительным экспертным заключением на отчет об оценке.</t>
  </si>
  <si>
    <t>Не проводилась проверка соответствия.
Судом указано, что проведенный оценщиком анализ рынка объектов оценки не соответствует требованиям положений п.5 и п.8 пп."З" ФСО N 3, п.10 и п.11 ФСО N 7, а именно: 
- не проведен анализ основных факторов, влияющих на спрос, предложение и цены сопоставимых объектов недвижимости с приведением интервалов значений этих факторов; 
- отсутствуют основные выводы относительно рынка недвижимости в сегментах, необходимых для оценки объекта, 
- не приведена информация по всем ценообразующим факторам, использовавшимся при определении стоимости, 
- не обоснованы значения или диапозоны значений ценообразующих факторов; 
- в представленных скриншотах объявлений объектов-аналогов отсутствует точная дата публикации предложения к продаже, а также основные ценообразующие факторы (л.46 отчета); 
- указано, что применены корректировки на основании Справочника оценщика недвижимости под ред. Л.А. Лейфера, Нижний Новгород, 2015 г., но фактически корректировки из Справочника 2016 г., в соответствии с которым корректирующие коэффициенты не могли быть использованы при дате оценки ранее 1 мая 2016 года.</t>
  </si>
  <si>
    <t>Не проводилась проверка соответствия.
В нарушение п.5 ФСО N3, в отчете ИП ФИО13 не проведен анализ основных факторов, влияющих на спрос, предложение и цены объектов-аналогов с приведением интервалов значений этих факторов, отсутствуют сведения о динамике рынка, спросе, предложениях, объемах продаж, емкости рынка, мотивации покупателей и продавцов. 
Отчет не содержит информацию по всем ценообразующим факторам, которые были использованы при определении стоимости оцениваемого участка, что является нарушением п. 11 ФСО N 7.
В нарушение п. 5 ФСО N 3 в отчете ИП ФИО14 не указана дата публикации объявлений объектов-аналогов, подобранных оценщиком, а также их ценообразующие факторы.
В отчете применена корректировка на торг 18.6%.которая используется при неактивном рынке недвижимости, однако не приведено обоснования не активности рынка г. Липецка.
Применены корректировки на торг, площадь, местоположение, коммуникации на основании Справочника под ред. Л.А. Лейфера, Нижний Новгород, 2016 г., в соответствии с которыми корректирующие коэффициенты не могли быть использованы при дате оценки ранее 1 мая 2016 года.
В отчете объекты-аналоги имеют иной диапазон площади, нежели площадь объекта оценки (Справочник оценщика недвижимости. Том 3 под ред. Л.А. Лейфера). Так объект оценки имеет площадь 3,8554 га и находится в диапазоне от 2,5 до 5 га. Объект аналог N 1 имеет площадь 0,09 га (диапазон менее 1 га), объект аналог N 2 имеет площадь 0,9 га и (диапазон менее 1 га); объект-аналог N 3 имеет площадь 0,14 га (диапазон менее 1 га). 
Корректировка в части площадей объектов-аналогов оценщиком проведена неверно, в данном случае необходимо применять корректировку в размере 12%, однако оценщик произвел корректировку в размере 18%, что приводит к искажению результатов оценки.
Указанные обстоятельства позволяют сделать вывод о некорректности подобранных аналогов объекту оценки в целях определения его рыночной стоимости.</t>
  </si>
  <si>
    <t>Не проводилась проверка соответствия.
Согласно п. 8 подп. "З" названного ФСО N 3 вне зависимости от вида объекта оценки в отчете об оценке должен содержаться анализ рынка объекта оценки, а также анализ других внешних факторов, не относящихся непосредственно к объекту оценки, но влияющих на его стоимость.
В силу п. 10 Федерального стандарта оценки N 7 для определения стоимости недвижимости оценщик исследует рынок в тех его сегментах, к которым относятся фактическое использование оцениваемого объекта и другие виды использования, необходимые для определения его стоимости.
В нарушение приведенных положений ФСО, в отчете ООО "РАДА" N 32-10-17 объекты-аналоги имеют иной диапазон площади, нежели площадь объекта оценки (Справочник оценщика недвижимости. Том 3 под ред. Л.А. Лейфера). Так объект оценки имеет площадь 4,5 га и находится в диапазоне от 2,5 до 5 га. Объект аналог N 1 имеет площадь 7,5 га (диапазон от 5 до 10 га), объект аналог N 2 имеет площадь 2 га и (диапазон от 1 до 2,5 га); объект-аналог N 3 имеет площадь 1 га (диапазон от 1 до 2,5га). Корректировка в части площадей объектов-аналогов NN 2,3 не проводилась, что приводит к искажению результатов оценки.
Из объявлений по продаже объектов-аналогов NN 2,3 видно, что на участках имеется газоснабжение, однако данные сведения в отчете не указаны, напротив, указано на отсутствие на земельных участках (объекты-аналоги NN 2,3) наличие коммуникаций, в том числе газоснабжения. Корректировка на наличие коммуникаций не проведена.
Согласно данным публичной карты, аналог N 1 состоит из двух смежных участков площадью 28000 кв. м и 50000 кв. м с разрешенным использованием - под жилищное строительство, однако корректировка для указанного аналога на вид использования также не проведена.</t>
  </si>
  <si>
    <t xml:space="preserve">Не проводилась проверка соответствия.
(суд согласился с доводами ответчика и, вероятно, выводами эксперта)
В нарушение приведенных положений ФСО (п.5 и п.8 пп."ж" ФСО N 3, п.10 ФСО N 7), в вышеуказанных отчетах ИП Алленых Н.Н. отсутствуют корректировки на наличие инженерных коммуникаций для объектов-аналогов № 1,2,3 и не произведена корректировка на наличие инженерных коммуникаций. 
На объектах-аналогах № и 3 расположены строения, что может привести к искажению итогового результата.
В отчете об оценке № 167-08/2017 корректировка на транспортную доступность для объектов-аналогов №,2,3 не соответствует данным Справочника оценщика недвижимости-2016 (том Ш.Земельные участки,2016 г. под редакцией Л.А. Лейфера ), на который идет ссылка.
В отчете об оценке № объект-аналог № находится в аренде. При этом отсутствует корректировка на вид прав на земельный участок.
При составлении названных отчетов допущены нарушения, которые повлияли на определение итговой величины рыночной стоимости, при этом информация, использованная оценщиком, не является достоверной, достаточной и проверяемой.
Учитывая наличие вышеуказанных противоречий требованиям ФСО №, отчеты об оценке рыночной стоимости земельных участков № и №, выполненные ИП Алленых Н.Н., не позволяют делать правильные выводы о характеристиках, исследовавшихся оценщиком при проведении оценки и определении и итоговой величины стоимости объекта оценки, и, как следствие, не может быть использован в качестве допустимого доказательства по делу.
</t>
  </si>
  <si>
    <t>суд согласился с выводами, предсталвенными в отчете оценщика</t>
  </si>
  <si>
    <t xml:space="preserve">Частично не соответствует
В соответствии с заключением эксперта нарушения требований федеральных стандартов оценки, предъявляемых к форме и содержанию отчета, к описанию объекта оценки, к методам расчета рыночной стоимости конкретного объекта оценки, к описанию факторов, влияющих на стоимость объекта недвижимости, в том числе ошибки при выполнении математических действий не выявлены.
Выявлены несоответствия п. 5 ФСО № 3, влияющие на итоговую стоимость объекта исследования. Часть информации, приведенной в отчете об оценке, существенным образом влияющая на стоимость объекта оценки и используемая при определении рыночной стоимости исследуемого объекта, не является проверяемой, не подтверждена, тем самым определить ее достоверность не представляется возможным, и вводит в заблуждение пользователей отчета об оценке.
Суд пришел к выводу о несоответствии отчета об оценке  требованиям ФСО и по его содержанию, и, как следствие, признал его недопустимым доказательством.
Так, информация об объектах-аналогах, использованных оценщиком, содержалась в следующих источниках: база «Инфолайн», сайт Центрального агентства Недвижимости и газета «Россошанские ведомости». Вместе с тем названные источники не указаны оценщиком в разделе 11 «Перечень использованных при проведении оценки объекта оценки данных с указанием источников их получения»  и разделе 9.3.2 «Выбор объектов-аналогов».
Суд приходит к выводу, что в данной части отчет вводит в заблуждение пользователей отчета об оценке относительно достоверности использованной информации в отношении объектов-аналогов, которая в настоящее время не может быть проверена, что является нарушением положений статьи 11 Закона об оценочной деятельности, пункта 5 ФСО № 3.
Также суд учитывает, что в отчете отсутствует мотивированный отказ от применения какого-либо подхода к оценке, что является несоблюдением пункта 8 «и» ФСО № 3
</t>
  </si>
  <si>
    <t>Суд счел представленный административным истцом отчет об определении рыночной стоимости земельного участка надлежащим доказательством, подтверждающим размер рыночной стоимости спорного земельного участка на дату, по состоянию на которую была установлена его кадастровая стоимость.</t>
  </si>
  <si>
    <t xml:space="preserve">Частично не соответствует 
Согласно заключению эксперта в отчете, выполненным оценщиками, не выявлены нарушения требований федеральных стандартов оценки, предъявляемых к форме и содержанию отчета, к описанию объекта оценки, к методам расчета рыночной стоимости, к определению факторов, влияющих на стоимость объекта недвижимости, в том числе ошибки при выполнении математических действий; 
выявлены несоответствия п. 5 ФСО № 3, влияющие на итоговую стоимость объекта исследования, а также п. 12 ФСО № 3, не влияющие на итоговую стоимость объекта исследования
Суд не сделал однозначных выводов о допустимости или недопустимости отчета оценщика, но отметил, что нарушения требований федеральных стандартов оценки, которые могли повлиять на определение итоговой величины рыночной стоимости
</t>
  </si>
  <si>
    <t xml:space="preserve">
Соответствует.
Оценщиком были выявлены предложения по продаже земельных участков категории: земли населенных пунктов, предназначенных для коммерческого использования, результаты анализа приведены в таблице. Из проведенного анализа следует, что цены предложений земельных участков в значительной степени определяются их местоположением и наличием улучшений.
Оценщиком проведен анализ допустимой методологии оценки объекта оценки, в том числе имеющихся подходов и методов к оценке объектов оценки. Для целей определения рыночной стоимости объектов оценки оценщиком применялся сравнительный подход. В рамках указанного подхода использовался метод сравнения продаж.
Формирование перечня объектов-аналогов осуществлялась путем анализа недавних продаж со схожими объектами, или изучение рынка предложения по ним. Из всего объема рыночных данных в качестве объектов-аналогов были отобраны 4 объекта, которые принадлежат к одному сегменту рынка, что и спорный земельный участок, сопоставимые по площади и по дате продажи/оценки (сентябрь - декабрь 2011 г.), свободные от улучшений.
Объем необходимых корректировок, позволяющих привести характеристики объектов-аналогов к характеристикам объекта оценки, является достаточным, размеры корректировок обоснованы, согласуются с указанными диапазонами.
Определенная судом на основании представленного истцом отчета N рыночная стоимость спорного земельного участка составила 8 226 000 рублей, что находится в пределах определенного экспертом ФИО6 диапазона.</t>
  </si>
  <si>
    <t xml:space="preserve">Не проводилась проверка соответствия.
Суд согласился с выводами оценщика:
Представленный отчет о рыночной стоимости земельного участка составлен лицом, обладающим правом на проведение экспертиз в данной области, содержит все необходимые сведения доказательственного значения, влияющие на определение рыночной стоимости спорного участка, содержит подробное описание проведенного исследования, приведены выводы. 
Оценщик руководствовался нормами действующего законодательства, в том числе Закона об оценочной деятельности и федеральных стандартов оценки.
</t>
  </si>
  <si>
    <t xml:space="preserve">
Не проводилась проверка соответствия.
Эксперт взял средний показатель цен объектов аналогов и произвел на их базе расчеты, а поскольку анализ рынка в отчете оценщика не произведен, а документы доказательного характера по аналогам не представлены, увеличение рыночной стоимости по сравнению с определенной в отчете не вызывает подозрений.
</t>
  </si>
  <si>
    <t>Не проводилась проверка соответствия.
Суд критически относится к представленному административным истцом отчету и соглашается с доводами представителя администрации г. Оренбурга о том, что в нем имеются нарушения п. 22 Федерального стандарта оценки " Оценка недвижимости ( ФСО N 7)", утвержденного Приказом Минэкономразвития России от 25 сентября 2014 года N 611, поскольку оценщиком проведена некорректная подборка аналогов.
По результатам проведенной судебной экспертизы подтвердилась недостоверность определенной в отчете рыночной стоимости.</t>
  </si>
  <si>
    <t>Соответствует.
Суд пришел к выводу, что оформление и содержание отчета соответствует требованиям статьи 11 Федерального закона от 29.07.1998 № 135-ФЗ «Об оценочной деятельности в Российской Федерации», в том числе требованиям к содержанию отчета об оценке, к описанию в отчете об оценке информации, используемой при проведении оценки, установленным федеральными стандартами оценки. Оценщиком проанализированы все необходимые факторы, оказывающие влияние на стоимость объекта оценки.
Из отчета следует, что оценщик оценил преимущества и недостатки каждого подхода, в результате применил сравнительный подход к оценке методом сравнения продаж, для реализации которого им проанализирован рынок предложений земельных участков в Мурманской области на дату оценки. В качестве аналогов объекта оценки выбрано 3 объекта - аналога. На различия между объектом оценки и объектами-аналогами применены соответствующие корректировки и на основе полученных результатов оценщик определил итоговую стоимость земельного участка. Характеристики объектов-аналогов представлены в таблице сравнения. Оценщик привел подробное обоснование поправок и расчет их значений. Вносимые корректировки имеют обоснование.</t>
  </si>
  <si>
    <t>Не проводилась проверка соответствия.
Содержание экспертизы свидетельствует о том, что оценка определялась индивидуально для конкретного объекта недвижимости, с учетом его специфических индивидуальных характеристик, методом сравнительного подхода, с учетом анализа внешних факторов и рынка недвижимости местоположения объекта оценки. В ходе экспертизы исследовались материалы дела, осматривался объект оценки – промтоварный магазин, расположенный по адресу: ..., изучался технический паспорт на этот объект.
При таком положении рыночную стоимость объекта недвижимости в размере 16 800 000 рублей следует признать достоверной и более точной</t>
  </si>
  <si>
    <t xml:space="preserve">Не проводилась проверка соответствия.
У суда только возникли сомнения: "Проверяя представленный административным истцом отчет №* от _ _ 2017, у суда возникли сомнения относительно достоверности выводов, содержащихся в данном отчете , поскольку оценщиком не применен коэффициент по виду разрешенного использования и (или) зонированию объекта - аналога № 1 и № 3, не учтено, что объект – аналог № 2 имеет ограничения, имеются противоречивые данные о датах сделок с объектами – аналогами. Какое – либо обоснование приведенным обстоятельствам оценщиком в рассматриваемом отчете не дано."
</t>
  </si>
  <si>
    <t xml:space="preserve">Не соответсвует.
«…отчет № 1206н/2017 об оценке рыночной стоимости земельного участка… не соответствует требованиям Федерального закона от 29 июля 1998 года № 135 –ФЗ «Об оценочной деятельности в Российской Федерации» и Федеральным стандартам оценки. При выборе аналогов не учтены все возможные варианты и имеющиеся источники информации, в отчете имеются технические ошибки, которые способны ввести пользователей отчета в заблуждение, приводят к неоднозначному толкованию и влияют на итоговый результат.»
Указано лишь, что судебное экспертное заключение соответствует требованиям
«…Экспертное заключение составлено в соответствии с требованиями действующего законодательства , предъявляемыми к отчету об оценке объекта недвижимости…»
</t>
  </si>
  <si>
    <t xml:space="preserve">Не проводилась проверка соответствия отчета оценщика в рамках экспертизы, было отклонено по усмотрению суда
суд учитывает наличие неточностей, допущенных в исследовании, а именно в отношении объектов аналогов принята информация, не содержащиеся в источниках, необоснованная величина корректировок.
С учетом изложенного, данный отчет не может быть принят судом в качестве доказательства по делу.
</t>
  </si>
  <si>
    <t xml:space="preserve">Не проводилась проверка соответствия. 
Суд приходит к выводу, что выводы оценщика о рыночной стоимости объекта недвижимости, изложенные в отчете  нельзя признать достоверными: оценщиком не исследован в полном объеме рынок, не мотивированы выводы о фактическом использовании объекта недвижимости, избранные оценщиком объекты – аналоги не соответствует целям оценки рыночной стоимости объекта недвижимости, сведения о рыночном характере сделок совершенных с объектами-аналогами не подтверждены. </t>
  </si>
  <si>
    <t xml:space="preserve">Иск удовлетворен частично (в части установления стоимости участка-1 отказано)
Не проводилась проверка соответствия отчета оценщика в рамках экспертизы, было отклонено по усмотрению суда
На искажение результатов первоначальной  оценки повлиял выбор объектов-аналогов, имеющих отличное текущее назначение от исследуемых объектов ( аналоги № 1, 2 - земли сельскохозяйственного назначения) при этом сведения об отсутствии иных объектов – аналогов со сходным с исследуемым объектом назначением ( для размещения торговых объектов ) в заключении отсутствуют.
</t>
  </si>
  <si>
    <t xml:space="preserve">Не проводилась проверка соответствия. 
Выводы оценщика о рыночной стоимости земельных участков нельзя признать достоверными, поскольку имеются основания полагать, что отчеты не отвечают требованиям : оценщиком не мотивированы выводы о фактическом использовании земельных участков, избранные оценщиком объекты – аналоги не соответствует целям оценки рыночной стоимости земельных участков. </t>
  </si>
  <si>
    <t>Не проводилась проверка соответствия. 
 Судом установлено, что представленный административным истцом отчет составленный оценщиком не принимается в качестве достоверного доказательства, поскольку оценщик фактически не исследовал рынок земельных участков в сегменте рынка, к которому относится оцениваемый земельный участок. Оценщиком использована информация о сделках с объектами-аналогами, стороны которых не указаны.</t>
  </si>
  <si>
    <t>Не проводилась проверка соответствия
досудебный отчет не соответствует требованиям законодательства. При определении рыночной стоимости спорного земельного участка сравнительным подходом использована информация о сделке с объектом-аналогом, стороны которой не указаны, что не исключает выкуп земельных участков собственником расположенного на нем объекта недвижимого имущества по цене, не превышающей кадастровую стоимость земельного участка (ст.36 ЗК РФ в редакции, действовавшей до 01 марта 2015 года), в связи с чем по своему характеру данная сделка не можем являться рыночной. Сегмент рынка, к которому относится оцениваемый объект, определен оценщиками как земельные участки для обслуживания автотранспорта. Однако первый и третий объекты-аналоги не относятся к одному сегменту рынка с оцениваемым объектом, при этом поправка на вид разрешенного использования оценщиками не произведена..</t>
  </si>
  <si>
    <t>Поскольку суд в качестве достаточного и допустимого доказательства принял досудебный отчет, данный вопрос не является актуальным в соответствующем деле.
В решении суд приходит к выводу, что отчет об оценке рыночной стоимости земельного участка содержит подробное описание проведенных исследований, в нем указаны используемые стандарты оценки, цели и задачи проведения оценки спорного объекта недвижимости, иные необходимые сведения, выводы оценщика мотивированы, изложены ясно и не допускают неоднозначного их толкования. Рыночная стоимость земельного участка определена сравнительным подходом с использованием метода сравнения продаж, отказ от применения затратного и доходного подходов обоснован.</t>
  </si>
  <si>
    <t>Не проводилась проверка соответствия. 
 Судом установлено, что досудебный отчет не соответствует требованиям, установленным законодательством, поскольку оценщиком не мотивированы выводы о фактическом использовании земельного участка, избранные оценщиком объекты – аналоги не соответствует целям оценки рыночной стоимости земельного участка.Суд приходит к выводу о том, что досудебный отчет не может быть принят в качестве достоверного и достаточного доказательства рыночной стоимости рассматриваемого объекта недвижимости.</t>
  </si>
  <si>
    <t xml:space="preserve">Не проводилась проверка соответствия. 
суд не принимает досудебный отчет в качестве достоверного доказательства.Суд указал, что оценщик не определил сегмент рынка, к которому относится оцениваемый земельный участок, и не исследовал рынок земельных участков в данном сегменте. При расчете рыночной стоимости спорных земельных участков сравнительным подходом методом сравнения продаж оценщик в качестве объектов-аналогов использовал земельные участки из другого сегмента рынка – под торговлю, при наличии сделок/предложений в отношении земельных участков под индустриальную застройку. </t>
  </si>
  <si>
    <t>Не проводилась проверка соответствия. 
Суд приходит к выводу о том, что досудебный отчет не может быть принят в качестве достоверного доказательства рыночной стоимости рассматриваемого объекта недвижимости. Суд указал, что оценщик фактически не определил сегмент рынка, к которому относится оцениваемый земельный участок, и не исследовал рынок земельных участков в данном сегменте. Спорный земельный участок имеет разрешенное использование – склады. Оценщик установил, что на земельном участке находится недостроенное здание, однако не установил будущее использование данного здания. Оценщик использовал в качестве объектов-аналогов земельные участки, имеющие функциональное назначение - автомобильный транспорт, при этом не обосновал выбор объектов-аналогов с данным функциональным назначением.</t>
  </si>
  <si>
    <t>Не проводилась проверка соответствия.
Судом указано: «При исследовании отчета оценщика возникли сомнения в его объективности, соответствии отчета требованиям ФСО и закону «Об оценочной деятельности» в части подбора аналогов исследуемому земельному участку, их месторасположению, характеристикам участков, поправочным коэффициентам, в связи с чем отчет оценщика не может быть признан допустимым доказательством.», без какой-либо конкретизации.</t>
  </si>
  <si>
    <t>Не проводилась проверка соответствия.
 Судом указано: «При исследовании отчета оценщика возникли сомнения в его объективности, соответствии отчета требованиям ФСО и Закону «Об оценочной деятельности» в части подбора аналогов исследуемому нежилому зданию, их месторасположению, характеристикам зданий, поправочным коэффициентам, в связи с чем отчет оценщика не может быть признан допустимым доказательством.», без какой-либо конкретизации.</t>
  </si>
  <si>
    <t>Не проводилась проверка соответствия.
 Судом указано: «При исследовании отчета оценщика возникли сомнения в его объективности, соответствии отчета требованиям ФСО и закону «Об оценочной деятельности» в части подбора аналогов исследуемому земельному участку, их месторасположению, характеристикам участков, поправочным коэффициентам, в связи с чем отчет оценщика не может быть признан допустимым доказательством.», без какой-либо конкретизации.</t>
  </si>
  <si>
    <t>Не проводилась проверка соответствия.
 Судом лишь указано: "В целях правильного рассмотрения судом назначена судебная оценочная экспертиза для определения рыночной стоимости земельного участка по состоянию на дату оценки."
 При этом, какого-либо анализа отчета оценщика не приводится, хотя фактически, он судом как доказательство не воспринят.</t>
  </si>
  <si>
    <t>Не проводилась проверка соответствия.
 Судом лишь указано: "Учитывая возникшие сомнения в обоснованности выводов представленного в суд отчета...", суть сомнений судом не раскрыта</t>
  </si>
  <si>
    <t>Не проводилась проверка соответствия
 Судом указано, что отчеты об оценке не соответствуют п.23 ФСО №1, п.5 ФСО №3, но это указано как основание удовлетворения ходатайства об экспертизе.</t>
  </si>
  <si>
    <t>Не проводилась проверка соответствия.
 Судом указано, что отчеты об оценке не соответствуют п.23 ФСО №1, п.5 ФСО №3, но это указано как основание удовлетворения ходатайства об экспертизе.</t>
  </si>
  <si>
    <t>Не проводилась проверка соответствия.
 Судом указано, что "Исследовав вышеуказанный отчет, суд приходит к выводу о том, что он не может быть признан доказательством, объективно подтверждающим размер рыночной стоимости принадлежащего ФИО1 земельного участка на дату установления его кадастровой стоимости."</t>
  </si>
  <si>
    <t>Не соответствует.
 1. Оценщиком Костыговым Л.О. не соблюдены требования федеральных стандартов оценки, предъявляемые к методам расчёта рыночной стоимости объекта недвижимости с кадастровым номером №..., расположенного по адресу: Вологодская область, город Вологды, ул. Костромская, д. 1, допущены нарушения, повлиявшие на определение итоговой величины рыночной стоимости указанного объекта недвижимости. 
 2. Согласно выводов заключения эксперта ООО «ДИС» Деминой М.Ю. от &lt;ДАТА&gt; №... оценщиком Костыговым Л.О. не соблюдены требования федеральных стандартов оценки, предъявляемые к методам расчёта рыночной стоимости объекта недвижимости с кадастровым номером №..., расположенного по адресу: Вологодская область, город Вологды, ул. Костромская, д. 1; формально соблюдено описание подходов и методов, однако допущены методологические ошибки при выполнении расчётов; допущены нарушения, повлиявшие на определение итоговой величины рыночной стоимости указанного объекта недвижимости; информация, использованная оценщиком не является достоверной, достаточной, проверяемой.
При этом заключение эксперта Деминой М.Ю. от &lt;ДАТА&gt; №..., заключение эксперта Деминой М.Ю. от &lt;ДАТА&gt; №... не было принято судом в качестве доказательства по административному делу.
 На основании абзаца 9 статьи 17.1 Федерального закона от 29 июля 1998 года № 135-ФЗ «Об оценочной деятельности в Российской Федерации» экспертиза отчета может проводиться экспертом по направлению, указанному в квалификационном аттестате и соответствующему объекту оценки.
  Отчёт об оценке (экспертное заключение на отчёт об оценке), составленный после 01 апреля 2018 года, должен быть подписан оценщиком (экспертом), имеющим квалификационный аттестат по соответствующему направлению оценочной деятельности. В ином случае отчёт об оценке (экспертное заключение на отчёт об оценке) является составленным с нарушением норм законодательства, регулирующего оценочную деятельность в Российской Федерации.
 Как усматривается из материалов дела, заключение эксперта Деминой М.Ю. №... подписано &lt;ДАТА&gt;, заключение эксперта Деминой М.Ю. №... подписано &lt;ДАТА&gt;, однако квалификационного аттестата эксперт Демина М.Ю. не имеет.</t>
  </si>
  <si>
    <t>Не соответствует.
 1. Согласно заключению эксперта ООО «ДИС» Деминой М.Ю. от &lt;ДАТА&gt; №... оценщиками Комлевым М.И., Жиромским М.Б. не соблюдены требования к описанию объекта оценки с кадастровым номером №..., расположенного по адресу: Вологодская область, г. Вологда, ул.Машиностроительная, д. 19.
 Оценщиками не соблюдены требования федеральных стандартов оценки, предъявляемые к методам расчёта рыночной стоимости объекта недвижимости с кадастровым номером №..., расположенного по адресу: &lt;адрес&gt;.
 Оценщиками Комлевым М.И., Жиромским М.Б. допущены нарушения, повлиявшие на определение итоговой величины рыночной стоимости объекта недвижимости с кадастровым номером №..., расположенного по адресу: &lt;адрес&gt;.
 Оценщиками неверно определены факторы, влияющие на стоимость объекта недвижимости, однако правильно выбран подход к оценке (затратный, сравнительный, доходный), допускались ошибки при определении математических действий, информация, использованная оценщиками не является достоверной, достаточной, проверяемой.
 2. Не указано
При этом заключение эксперта Деминой М.Ю. от &lt;ДАТА&gt; №..., заключение эксперта Деминой М.Ю. от &lt;ДАТА&gt; №... не было принято судом в качестве доказательства по административному делу.
 На основании абзаца 9 статьи 17.1 Федерального закона от 29 июля 1998 года № 135-ФЗ «Об оценочной деятельности в Российской Федерации» экспертиза отчета может проводиться экспертом по направлению, указанному в квалификационном аттестате и соответствующему объекту оценки.
 Отчёт об оценке (экспертное заключение на отчёт об оценке), составленный после 01 апреля 2018 года, должен быть подписан оценщиком (экспертом), имеющим квалификационный аттестат по соответствующему направлению оценочной деятельности. В ином случае отчёт об оценке (экспертное заключение на отчёт об оценке) является составленным с нарушением норм законодательства, регулирующего оценочную деятельность в Российской Федерации.
 Как усматривается из материалов дела, заключение эксперта Деминой М.Ю. №... подписано &lt;ДАТА&gt;, заключение эксперта Деминой М.Ю. №... подписано &lt;ДАТА&gt;, однако квалификационного аттестата эксперт Демина М.Ю. не имеет.</t>
  </si>
  <si>
    <t>Не проводилась проверка соответствия.
Вывода о том, что судебный отчет был составлен с нарушениями установленных требований, напрямую в решении суда не содержится. Однако, учитывая тот факт, что отчет был признан недопустимым доказательством, а заявление административного истца по оспариванию кадастровой стоимости было отклонено Комиссией по причине несоответствия оформления и содержания отчета об оценке требованиям ст.11 Федерального закона от 29 июля 1998 года № 135-ФЗ «Об оценочной деятельности в Российской Федерации», можно предположить, что суд усмотрел наличие в отчете нарушений, хоть и не отразил их в решении.</t>
  </si>
  <si>
    <t>Согласно заключению судебной экспертизы, досудебный отчет не соответствует требованиям законодательства Российской Федерации об оценочной деятельности. Однако текст судебного акта не содержит сведений о том, в чем выразились нарушения.
Суд указал, что выводы о величине рыночной стоимости объекта капитального строительства, содержащиеся в досудебном отчете об оценке рыночной стоимости опровергаются заключением проведенной судебной экспертизы, в связи с чем суд относится критически к названному отчету. При этом у суда отсутствуют основания не доверять результатам судебной экспертизы, так как она мотивирована и научно обоснована.</t>
  </si>
  <si>
    <t>Согласно заключению судебной экспертизы, досудебный отчет не соответствует требованиям законодательства об оценочной деятельности и требованиям федеральных стандартов оценки. Однако текст судебного акта не содержит сведений о том, в чем выразились нарушения.
Суд указал, что в ходе разбирательства по делу нашли свое объективное подтверждение сомнения в обоснованности досудебного отчета и достоверности определенной в нем рыночной стоимости земельного участка.</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</si>
  <si>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</si>
  <si>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</si>
  <si>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</si>
  <si>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Экспертиза не проводилась.
В удовлетворении заявлении отказано, кадастровая стоимость оставлена прежней – 5 943 468
 рублей
Суд пришел к выводу, что представленный заявителем отчет об оценке не соответствует требованиям принципов существенности, обоснованности, однозначности, проверяемости и достаточности, а поэтому не может быть принят судом в качестве достоверного доказательства, подтверждающего размер рыночной стоимости земельного участка.</t>
  </si>
  <si>
    <t>Внесудебный отчет не соответствует требованиям законодательства.
«…Выводами судебной экспертизы также подтверждено, что оценщиком ООО "Независимая экспертиза "Флагман" в отчете N 171901/1 от 26 июня 2017 года не соблюдены требования ФСО, предъявляемые к описанию объекта оценки, к методам расчета рыночной стоимости объекта оценки. Оценщиком ООО "Независимая экспертиза "Флагман" допущены нарушения, повлиявшие на определение итоговой величины стоимости земельного участка; выделенные оценщиком факторы ценообразования не соответствуют принципу достаточности, использованная при определении стоимости объекта недвижимости информация является проверяемой и достоверной не в полной мере и не достаточной».
Судебной экспертизой опровергается представленное административным истцом доказательство достоверности отчета об оценке. 
В связи с этим суд не принял в качестве достоверного доказательства отчет об оценке от 26 июня 2017 года и не нашел оснований для установления кадастровой стоимости земельного участка в размере 6 029 000 рублей.</t>
  </si>
  <si>
    <t>В заключении эксперта не указано, какие требования не были соблюдены оценщиком в рамках внесудебной оценки рыночной стоимости.
В судебном решении отсутствует указание на то, какие нарушения были допущены оценщиком в рамках внесудебной оценки. Суд лишь ограничился формальными замечаниями о том, что судебная экспертиза была проведена в соответствии с законом, оснований не доверять судебному эксперту нет, и затем вынес решение на основе результатов судебной экспертизы.</t>
  </si>
  <si>
    <t>Судебная экспертиза не проводилась.
Суд вынес решение на основании результатов внесудебного отчета об оценке.</t>
  </si>
  <si>
    <t>В рамках судебной экспертизы, а также дополнительной судебной экспертиз эксперты пришли к выводам, аналогичным отраженным во внесудебном отчете об оценке.
Суд вынес решение об удовлетворении требований истца на основании одинаковых результатов  трех экспертиз: внесудебной, судебной, дополнительной судебной.</t>
  </si>
  <si>
    <t>В заключении эксперта не указано, какие требования не были соблюдены оценщиком в рамках внесудебной оценки рыночной стоимости.
В судебном решении отсутствует указание на то, какие нарушения были допущены оценщиком в рамках внесудебной оценки. Суд лишь ограничился опровержением доводов апеллянта о недопустимости судебной экспертизы, а затем вынес решение на основе результатов судебной экспертизы.</t>
  </si>
  <si>
    <t>Экспертиза не проводилась.
Суд вынес решение на основании результатов внесудебного отчета об оценке.</t>
  </si>
  <si>
    <t>Да. Указано общее нарушение требований Федерального закона от 29.07.1998 №135-ФЗ «Об оценочной деятельности в РФ», Федеральных стандартов оценки, повлиявшее на определение итоговой величины рыночной стоимости объектов недвижимости.
Указано общее нарушение требований Федерального закона от 29.07.1998 №135-ФЗ «Об оценочной деятельности в РФ», Федеральных стандартов оценки, повлиявшее на определение итоговой величины рыночной стоимости объектов недвижимости.</t>
  </si>
  <si>
    <t>Да. Отмечено, что отчёт не соответствует требованиям законодательства об оценочной деятельности и требованиям федеральных стандартов оценки (в отчете оценщиком не соблюдены требования к содержанию отчета в части изложения информации, существенной для определения стоимости объекта оценки, а также информации, существенным образом влияющей на стоимость объекта оценки)
суд согласен с выводом первоначальной экспертизы (в части констатации несоответствия отчёта оценщика требованиям законодательства).</t>
  </si>
  <si>
    <t>Да. Оценщик, применивший при проведении оценки земельных участков сравнительный подход, не обосновал выбор объектов-аналогов из нижнего ценового диапазона, при этом отказался от использования объектов-аналогов с более высоким уровнем цен, что повлияло на стоимость объекта оценки.
Судом отмечено, что отчет не соответствует требованиям части 3 статьи 11 Федерального закона от 29.07.1998 №135-ФЗ «Об оценочной деятельности в РФ», согласно которой отчет об оценке не должен допускать неоднозначного толкования и вводить в заблуждение.</t>
  </si>
  <si>
    <t>Да, заключение эксперта отмечает, что отчёт оценщика не соответствует требованиям законодательства и федеральным стандартам оценки (конкретное нарушение не отмечено).
Суд согласился с выводами экспертизы.</t>
  </si>
  <si>
    <t>Да, экспертом установлено частичное несоответствие отчёта оценщика требованиям закона и федеральным стандартам оценки.  В частности, оценщик, применяя метод сравнения продаж, использовал без какой-либо корректировки данные об объектах-аналогах, существенно отличающихся от объекта оценки по такому ценообразующему фактору, как категория земель, что является нарушением пункта 22 Федерального стандарта оценки «Оценка недвижимости (ФСО №7)», утвержденного приказом Минэкономразвития России от 25.09.2014 №611.
Суд согласился с выводами эксперта.</t>
  </si>
  <si>
    <t>Отчет соответствует требованиям законодательства. Однако, суд принял стоимость, определенную по результатам судебной экспертизы.</t>
  </si>
  <si>
    <t>Отчет (досудебный) соответствует требованиям законодательства. Рыночная стоимость, установленная отчетом, подтверждается.</t>
  </si>
  <si>
    <t>Согласно заключению эксперта, рыночная стоимость земельного участка является обоснованной и соответствует требованиям Федерального закона № 135-ФЗ и требованиям федеральных стандартов оценки. 
В заключении эксперта относительно административного здания рыночная стоимость была определена в размере 11 382 027 рублей, однако в судебном решении отсутствует информация конкретизирующая несоответствие досудебного отчета установленным требованиям законодательств.
суд не даёт каких-либо комментариев относительно досудебного отчета, однако есть упоминание, что лишь при обращении в Комиссию по рассмотрению споров о результатах определения кадастровой стоимости при Управлении Росреестра по Новгородской области с заявлениями о пересмотре кадастровой стоимости, ею было отмечено несоответствие названного отчета требованиям федеральных стандартов оценки, в связи с чем заявление было отклонено</t>
  </si>
  <si>
    <t>Не проводилась проверка соответствия.
Из текста судебного акта следует, что экспертиза была по устпановлению рыночной цены, а суд самостоятельно установил несоответствие досудебного отчета об оценке требованиям законодательства.
" Однако, представленный административным истцом отчет об оценке не соответствует требованиям
законодательства Российской Федерации об оценочной деятельности, федеральным стандартам
оценки (далее - ФСО) №7 (п.п. 10, 11, 20).
Так, в нарушение п. 20 ФСО №7 оценщиком в отчете при расчете стоимости земельного участка
введена корректировка, на наличие дополнительных улучшений.
Согласно п. 10 ФСО №7 для определения стоимости недвижимости оценщик исследует рынок в тех
его сегментах, к которым относятся фактическое использование оцениваемого объекта и другие
виды использования, необходимые для определения его стоимости.
Однако, несмотря на то, что земельный участок, в отношении которого истец просит установить
кадастровую стоимость в размере рыночной стоимости, относится к землям особо охраняемых
территорий и объектов, оценщик приводит данные о ценах предложений земель
сельскохозяйственного назначения и индивидуального жилищного строительства, анализирует
факторы, которые оказывают, по его мнению, влияние на рынок земельных участков из земель
сельскохозяйственного назначения и индивидуального жилищного строительства, не указывает на
основные ценообразующие факторы, влияющие на рынок данного сегмента земель.
Кроме того, оценщиком не проведен анализ влияния общей политической обстановки в стране и
регионе расположения объекта оценки на рынок оцениваемого объекта, что не соответствует п. 11
ФСО №7.
Таким образом, представленный административным истцом отчет об оценке не может быть принят
судом во внимание в качестве допустимого доказательства"</t>
  </si>
  <si>
    <t>Не проводилась проверка соответствия.
Из текста судебного акта следует, что экспертиза была по установлению рыночной цены, а суд самостоятельно установил несоответствие досудебного отчета об оценке требованиям законодательства.
"Однако, представленный административным истцом отчет об оценке не соответствует требованиям
законодательства Российской Федерации об оценочной деятельности, федеральным стандартам
оценки (далее - ФСО) №1 (п. 19), №3 (п. 8), №7 (п. 11).
Так, на основании п. 19 ФСО №1 затратный подход преимущественно применяется в тех случаях,
когда существует достоверная информация, позволяющая определить затраты на приобретение,
воспроизводство либо замещение объекта оценки.
Вместе с тем, применяя затратный подход для определения рыночной стоимости здания с
кадастровым номером № на 2013 год, оценщик использовал Сборник укрупненных показателей
восстановительной стоимости, изданный в 1972 году, а также учебник Г. А.Г., Ф. М.А. 2004 года, не
применяя при этом Постановление Госстроя РФ от 08.04.2002 №16 «О мерах по завершению
перехода на новую сметно-нормативную базу ценообразования в строительстве», что
свидетельствует об отсутствии информации, позволяющей достоверно определить рыночную
стоимость спорного объекта недвижимости.
Таким образом, оценщиком была использована информация, не отвечающая требованиям
достоверности и достаточности, в нарушение п. 19 ФСО №1.
Более того, в судебном заседании оценщик пояснил, что им не был применен сравнительный подход
ввиду отсутствия достаточной информации об объектах-аналогах, вместе с тем, указывая, что не
все источники средств массовой информации, содержащие объявления о продаже недвижимости,
были им исследованы, и не запрашивалась такая информация из риэлтерских агентств, что не
соответствует положениям п. 13 ФСО №1.
При таких обстоятельствах использование затратного подхода и отказ от использования иных
подходов оценщиком недостаточно обоснованы в нарушение п. 8 ФСО №3.
Кроме того, оценщиком не проведен анализ влияния общей политической обстановки в стране и
регионе расположения объекта оценки на рынок оцениваемого объекта, что не соответствует п. 11
ФСО №7.
Таким образом, представленный административным истцом отчет об оценке не может быть принят
судом во внимание в качестве допустимого доказательства"</t>
  </si>
  <si>
    <t>Не соответствует.
В экспертном заключении сделан вывод о том, что досудебный отчет не соответствует законодательству Российской Федерации об оценочной деятельности, предъявляемых к описанию объекта оценки, к методам расчета рыночной стоимости , к полноте, достоверности и достаточности информации, использованной оценщиком для целей оценки.
Суд лишь признал достоверным заключение эксперта, в котором сделан вывод о том, что досудебный отчет не соответствует требованиям законодательства.</t>
  </si>
  <si>
    <t>Не соответствует.
В экспертном заключении указано на то, что экспертами были установлены несоответствия досудебного отчета законодательству Российской Федерации об оценочной деятельности в части требований, предъявляемых к форме и содержанию отчета, к описанию объектов оценки, к методам расчета рыночной стоимости, к определению факторов, вляющих на стоимость объекта недвижимости, к полноте, достоверности и достстаточности информации, использованной оценщиком для целей оценки.
 Суд лишь признал достоверным заключение эксперта, в котором сделан 
вывод о том, что досудебный отчет не соответствует требованиям 
законодательства.</t>
  </si>
  <si>
    <t>Проверка соответствия не проводилась.
суд самостоятельно выявил нарушения, экспертиза была назначена после</t>
  </si>
  <si>
    <t>Относительно соответствия отчета об оценке требованиям законодательства Российской Федерации об оценочной деятельности в заключении экспертов указано, что в отчете об оценке выявлены нарушения, которые могли повлиять на определение итоговой величины рыночной стоимости названного земельного участка. В отчете нет анализа влияния общей политической обстановки в стране и регионе расположения объекта оценки на рынок оцениваемого объекта. В отчете нет информации о частях и экологических загрязнениях объекта оценки. В анализе ценообразующих факторов на страницах 33,34 отчета фактор местоположения приводится по удельным показателям кадастровой стоимости, что при оспаривании кадастровой стоимости некорректно. В связи с этим невозможно подтвердить анализ внешнего фактора, влияющего на стоимость объекта оценки. В расчете стоимости на страницах 46,47 отчета корректировка на местоположение производится по удельным показателям кадастровой стоимости, что при оспаривании кадастровой стоимости некорректно. В расчете стоимости на страницах 47,48 корректировка на состояние земельного участка к объекту - аналогу № 3 производится с использованием информации 2017 года. Оценщик использует информацию после даты оценки. Итоговая величина стоимости представлена без округления. Данное обстоятельство не позволяет подтвердить полноту, достоверность и достаточность исходной информации, стоимость объекта оценки и допускает неоднозначное толкование результатов.
Представленные в материалы дела отчёты об оценке рыночной стоимости, составленные **** №№ **** от 7 июня 2017 года, не принимаются судом в качестве достоверных и допустимых доказательств по данному делу в связи с их несоответствием требованиям законодательства Российской Федерации об оценочной деятельности, федеральным стандартам оценки.</t>
  </si>
  <si>
    <t>Относительно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отсутствует описание частей объекта оценки; итоговая величина стоимости не округлена по математическим правилам округления; в отчете отсутствуют копии материалов, кроме объектов-аналогов, по ссылкам на страницах 38, 60-61 отчета, данные обстоятельства позволяют подтвердить наличие информации о событиях, произошедших после даты оценки; в отчете отсутствуют копии материалов, кроме объектов-аналогов, по ссылкам на страницах 38, 60-61 отчета, в связи с этим не представляется возможным подтвердить использование в расчетах лишь части доступных данных; фактические данные на странице 38 отчета не представляется возможным проверить, кроме объектов-аналогов, и подтвердить интервал цен на странице 38 отчета; корректировка на местоположение (страницы 66-68 отчета) выполнена по кадастровой стоимости, что при оспаривании кадастровой стоимости некорректно, данное обстоятельство не позволяет подтвердить расчет стоимости.  
При таком положении представленный в материалы дела отчёт об оценке рыночной стоимости **** № **** от 23 августа 2017 года, суд не принимает в качестве достоверного и допустимого доказательства по данному делу в связи с его несоответствием требованиям законодательства Российской Федерации об оценочной деятельности, федеральным стандартам оценки.</t>
  </si>
  <si>
    <t>Относительно соответствия отчета об оценке требованиям законодательства об оценочной деятельности в заключении экспертов указано, что в отчете об оценке выявлены нарушения, которые могли повлиять на определение итоговой величины рыночной стоимости названного земельного участка. Информацию на странице 32 отчета не представляется возможным проверить, что не позволяет сделать выводы об источнике получения соответствующей информации и дате её подготовки. В анализе рынка на странице 39 отчета не представляется возможным проверить информацию об объектах 4 и 6 (таблица № 3), в связи чем, подтвердить исследование рынка в сегменте, к которому относится объект оценки. Анализ ценообразующих факторов на торг (страницы 47-48 отчета), на местоположение (страницы 48-49 отчета), на величину земельного участка (страница 49 отчета), на наличие инженерных коммуникаций (страницы 49-50 отчета), на наличие свободного подъезда (страницы 50-51 отчета), на передаваемые права (страницы 51-52 отчета) оценщиком проводится по справочнику «Справочник оценщика недвижимости - 2016», том 3, под редакцией Лейфера Л.А. На странице 18 справочника указано, что его рекомендуется использовать на дату: 1 мая 2016 года. Оценщик использует информацию после даты оценки. В связи с чем, невозможно подтвердить анализ фактора, влияющего на спрос, предложение и стоимость объекта оценки. В расчете стоимости корректировки на торг (страница 76 отчета), на местоположение (страницы 76-77 отчета), на величину земельного участка (страницы 77-78 отчета), на наличие инженерных коммуникаций (страницы 78-79 отчета), на наличие свободного подъезда (страницы 79-80 отчета), передаваемые права (страницы 80-81 отчета) производятся по справочнику «Справочник оценщика недвижимости - 2016», том 3, под редакцией Лейфера Л.А. На странице 18 справочника указано, что его рекомендуется использовать на дату: 1 мая 2016 года. Оценщик использует информацию после даты оценки. Данные обстоятельства не позволяют подтвердить достоверность исходной информации, стоимость объекта оценки и допускают неоднозначное толкование результатов.
представленный в материалы дела отчёт об оценке рыночной стоимости, составленный от 3 августа 2017 года, суд не принимает в качестве достоверного и допустимого доказательства по данному делу в связи с его несоответствием требованиям законодательства Российской Федерации об оценочной деятельности, федеральным стандартам оценки</t>
  </si>
  <si>
    <t>Перед экспертом не ставился вопрос о соответствии досудебного отчета требованиям законодательства. При этом суд указывает на то, что «при исследовании в судебном заседании отчета об оценке, возникли вопросы, которые не были устранены после допроса в качестве свидетеля оценщика Г., в связи с чем, в целях определения действительной рыночной стоимости объекта недвижимости по инициативе административного истца судом была назначена судебная оценочная экспертиза, проведение которой поручено экспертам ООО»        
 суд признал соответствующим требованиям закона только отчет судебной экспертизы: «Оснований не доверять представленному заключению судебной экспертизы не имеется, поскольку оно является допустимым по делу доказательством, эксперт предупрежден об уголовной ответственности по статье 307 Уголовного кодекса Российской Федерации за дачу заведомо ложного заключения, у него имеется специальное высшее образование, длительный стаж экспертной работы, заключение мотивированно, выводы предельно ясны, обоснованы исследованными экспертом обстоятельствами и не содержат противоречий»</t>
  </si>
  <si>
    <t>Перед экспертом не ставился вопрос о соответствии досудебного отчета требованиям законодательства, но «по инициативе суда, при этом стороны не возражали о проведении экспертизы, по делу была назначена судебная экспертиза по определению рыночной стоимости земельного участка»	
суд указывает на то, что согласно статье 84 Кодекса административного судопроизводства Российской Федерации суд оценивает доказательства по своему внутреннему убеждению, основанному на всестороннем, полном, объективном и непосредственном исследовании имеющихся в административном деле доказательств (пункт 1). Никакие доказательства не имеют для суда заранее установленной силы (пункт 2).Оценив по правилам статьи 84 Кодекса административного судопроизводства Российской Федерации имеющиеся в деле доказательства, суд считает необходимым положить в основу решения об установлении кадастровой стоимости земельного участка в размере его рыночной стоимости заключение ООО ЭА « Дело+ » от 14 мая 2019 года № 12-04-1-3, которое опровергает указанные в представленном Кадермятовой Р. Р. отчете об оценке рыночной стоимости земельного участка от 9 ноября 2018 года № Р-169-18, выполненном ООО КФ « Региональная оценочная компания », сведения о том, что по состоянию на ту же дату рыночная стоимость земельного участка составляет 1903600 рублей.</t>
  </si>
  <si>
    <t>Перед экспертом не ставился вопрос о соответствии досудебного отчета требованиям законодательства, но «по инициативе суда, при этом стороны не возражали о проведении экспертизы, по делу была назначена судебная экспертиза по определению рыночной стоимости земельного участка»
Суд не указывает на то, что в представленном истцом заключении эксперта есть процедурные нарушения, при этом указывает на то, что судебная экспертиза опровергла результаты досудебной экспертизы: «суд считает необходимым положить в основу решения об установлении кадастровой стоимости земельного участка в размере его рыночной стоимости заключение Автономной некоммерческой организации по проведению судебных экспертиз и иных исследований « Базис » от 17 мая 2019 года № 121-19, которое опровергает указанные в представленном Богатовым О. В. отчете об оценке рыночной стоимости объекта недвижимости от 14 февраля 2019 года № 13-12-18, выполненном ООО « Агентство независимой оценки и судебных экспертиз », сведения о том, что по состоянию на ту же дату рыночная стоимость земельного участка составляет 662000 рублей.При этом суд учитывает, что заключение Автономной некоммерческой организации по проведению судебных экспертиз и иных исследований « Базис » от 17 мая 2019 года № 121-19, соответствует требованиям статьи 82 Кодекса административного судопроизводства Российской Федерации, подготовлено лицом, обладающим правом на проведение подобного рода исследования, предупрежденным об уголовной ответственности за дачу заведомо ложного заключения, основано на результатах достаточно подробного анализа рынка, содержит соответствующее обоснование выбранного экспертом метода исследования, описание исследуемого объекта и объектов-аналогов, примененные экспертом корректировки и другие необходимые сведения»</t>
  </si>
  <si>
    <t>Перед экспертом не ставился вопрос о соответствии досудебного отчета требованиям законодательства
суд указывает на то, что «Проверяя соответствие отчета об оценке, выполненного оценщиком ООО Управляющая компания « ЛАЙТ - Инвест », законодательству об оценочной деятельности, в том числе федеральным стандартам оценки, суд приходит к выводу о том, что указанный отчет об определении рыночной стоимости объекта недвижимости не соответствует требованиям федерального законодательства. Из представленного отчета об оценке от 23 ноября 2018 года, а также пояснений оценщика Газиева Ю. Р., судом установлено, что имеются противоречия, связанные с объектами-аналогами, используемыми оценщиком при определении рыночной стоимости объектов оценки. Совокупностью исследованных судом доказательств подтверждено отсутствие в отчетах документально обоснованной информации о соответствии действительности приведенных в отчете показателей, подтверждающих индивидуальные характеристики объектов-аналогов. Отсутствие в отчете вывода оценщика об отнесении объекта оценки к определенному сегменту рынка, наличие противоречивых сведений по объектам – аналогам, отсутствие полных пояснений к полученным размерам корректировки, ставит под сомнение обоснованность и достоверность сделанных выводов в рамках проведенной оценки, поскольку не позволяет однозначно определить стоимость объекта оценки)»</t>
  </si>
  <si>
    <t>Судебная экспертиза не проводилась	
Суд удовлетворил результат досудебной экспертизы: Суд считает, что в отчете № 16-10-18 от 30 октября 2018 года, подготовленный ООО « Агентство независимой оценки и судебных экспертиз », проанализированы необходимые факторы, оказывающие влияние на стоимость объекта оценки. При этом в отчете приведена информация по всем ценообразующим факторам, использовавшимся при определении стоимости. Определяя рыночную стоимость земельного участка, оценщик правомерно использовал сравнительный подход, обосновал отказ от применения затратного и доходный подходов. Вполне понятна последовательность определения стоимости объекта оценки, а также приведенные расчеты, что позволяет пользователю отчета об оценке понять логику процесса определения стоимости и соответствие выбранных оценщиком методов объекту оценки, определяемому виду стоимости (рыночной) и предполагаемому использованию результатов оценки. В отчете присутствуют ссылки на источники используемой информации, позволяющие делать выводы об авторстве соответствующей информации и дате ее подготовки, приложены копии материалов и распечаток. Размер рыночной стоимости земельного участка, подтвержденный вышеуказанным отчетом, административными ответчиками и заинтересованными лицами не оспаривался. В порядке статьи 77 Кодекса административного судопроизводства Российской Федерации о назначении экспертизы стороны не ходатайствовали.</t>
  </si>
  <si>
    <t>Судебная экспертиза не проводилась
Суд удовлетворил результат досудебной экспертизы: Отчет выполнен лицом, обладающим правом на проведение подобного рода исследования и специальными познаниями. В соответствии с пунктом 8 Федерального стандарта оценки "Требования к отчету об оценке (ФСО № 3)", утвержденного приказом Министерства экономического развития и торговли Российской федерации от 20 мая 2015 г. № 299, оценщиком составлено точное описание объекта оценки. Представлена информация о количественных и качественных характеристиках оцениваемого объекта недвижимости, в частности, его площади, количественных и качественных характеристиках элементов, входящих в состав объекта оценки, которые имеют специфику, влияющую на результаты оценки объекта оценки; информация об использовании объекта оценки, другие факторы и характеристики, относящиеся к объекту оценки, существенно влияющие на его стоимость. Оценщиком произведен анализ рынка. Подробно описан процесс оценки объекта недвижимости в части применения подходов к оценке с приведением расчетов с обоснованием применения сравнительного, доходного и затратного подходов. В отчете содержатся таблицы, описания расчетов, сами расчеты и пояснения к ним. Оценщиком исследовано социально-географическое положение Астраханской области и города Астрахани, произведен анализ рынков недвижимости в зависимости от назначения (направления использования) объекта недвижимости, от его состояния, от характера полезности недвижимости, от экономической активности региона, и др.</t>
  </si>
  <si>
    <t>Перед экспертом не ставился вопрос о соответствии досудебного отчета требованиям законодательства.	
Проверяя соответствие отчета об оценке, выполненного оценщиком ИП Степановой Ю.В., законодательству об оценочной деятельности, в том числе федеральным стандартам оценки, суд приходит к выводу о том, что указанный отчет об определении рыночной стоимости объекта недвижимости не соответствует требованиям федерального законодательства. Из представленного отчета об оценке от 26 декабря 2018 года, а также пояснений в судебном заседании оценщика Степановой Ю.В., судом установлено, что проверить данные в отношении объектов-аналогов, указанные в составленной оценщиком таблице сравнения, в полном объеме не представляется возможным.  Отсутствие достоверной и проверяемой информации об объектах – аналогах ставит под сомнение исходные данные для сравнения, обоснованность и достоверность сделанных выводов в рамках проведенной оценки, правильность проведения корректировок по конкретным элементам сравнения. В этой связи отсутствие является нарушением требований федеральных стандартов оценки, что не позволяет сделать вывод о достоверности полученного результата оценки и однозначно определить стоимость объекта оценки.</t>
  </si>
  <si>
    <t>Судебная экспертиза не проводилась
Судебная экспертиза не проводилась Суд удовлетворил досудебный отчет: Допрошенный судом в качестве свидетеля директор ООО ЭА « Дело+» Хаметов Р. Н. подтвердил выводы отчета, пояснил примененные им методы оценки, обосновал выбор аналогов, применение корректировок. Оценщик имеет право самостоятельно применять методы проведения оценки объекта оценки в соответствии со стандартами оценки (статья 14 Закона об оценочной деятельности в Российской Федерации). Оценщик обязан использовать информацию, обеспечивающую достоверность отчета об оценке как документа, содержащего сведения доказательственного значения. В силу статьи 12 Закона об оценочной деятельности в Российской Федерации итоговая величина рыночной стоимости объекта оценки, указанная в отчете, составленном по основаниям и в порядке, которые предусмотрены данным федеральным законом, признается достоверной и рекомендуемой для целей совершения сделки с объектом оценки, если в порядке, установленном законодательством Российской Федерации, или в судебном порядке не установлено иное. Итоговая величина рыночной стоимости объекта оценки оформляется отчетом независимого оценщика об оценке объекта оценки. Согласно статье 11 Закона об оценочной деятельности итоговым документом, который составляется по результатам определения стоимости объекта оценки, является отчет об оценке объекта оценки. Отчет об оценке объекта оценки должен содержать точное описание объекта оценки; стандарты оценки для определения стоимости объекта оценки, обоснование их использования при проведении оценки данного объекта оценки, перечень использованных при проведении оценки объекта оценки данных с указанием источников их получения, принятые при проведении оценки объекта оценки допущения; последовательность определения стоимости объекта оценки и ее итоговая величина, ограничения и пределы применения полученного результата. ребования к отчету об оценке установлены Федеральным стандартом оценки «Требования к отчету об оценке (ФСО № 3)», утверждены приказом Минэкономразвития России от 20 мая 2015 года № 299. В силу положений указанного федерального стандарта оценки отчет об оценке представляет собой документ, содержащий сведения доказательственного значения, составленный в соответствии с законодательством Российской Федерации об оценочной деятельности, в том числе настоящим Федеральным стандартом оценки, нормативными правовыми актами уполномоченного федерального органа, осуществляющего функции по нормативно-правовому регулированию оценочной деятельности, а также стандартами и правилами оценочной деятельности, установленными саморегулируемой организацией оценщиков, членом которой является оценщик, подготовивший отчет. Итоговая величина рыночной или иной стоимости объекта оценки, указанная в отчете, составленном по основаниям и в порядке, которые предусмотрены законом об оценочной деятельности, признается достоверной и рекомендуемой для целей совершения сделки с объектом оценки, если в порядке, установленном законодательством Российской Федерации, или в судебном порядке не установлено иное. Вся необходимая информация в отношении объектов-аналогов оценщиком приведена в отчете, где проанализированы элементы сравнения, установленные в подпункте « е » пункта 22 Федерального стандарта оценки № 7, утвержденного приказом Минэкономразвития России от 25 сентября 2014 года № 611. Объекты-аналоги сравнивались с объектом оценки по следующим элементам сравнения: местоположение, категория земель, разрешенное использование, площадь, стоимость, в качестве единицы сравнения экспертом выбрана цена 1 кв. м площади. Поиск информации производился в периодических печатных изданиях. Для сравнения оценщик выбрал 4 объекта-аналога, 2 из которых расположены в Ленинском районе г. Астрахани, один объект – в Советском районе г. Астрахани, один объект – в Трусовском районе г. Астрахани. В результате анализа характеристик сравнительным подходом выбраны аналоги с наиболее подходящими своим функциональным, физическим и экономическим характеристикам с объектом оценки, имеющие схожее местоположение, площадь и назначение. Согласно пункту 10 Федерального стандарта оценки № 1, утвержденного приказом Минэкономразвития России от 20 мая 2015 года № 297, объектом-аналогом объекта оценки для целей оценки признается объект, сходный объекту оценки по основным экономическим, материальным, техническим и другим характеристикам, определяющим его стоимость. Примененные экспертом объекты-аналоги относятся к одному с оцениваемым объектом сегменту рынка. Оценщиком применена корректировка на цену предложения, состав передаваемых прав, на состояние рынка, на местоположение, на масштаб (исходя из зависимости цены от площади), которая была рассчитана на основании статистического исследования. Отказ от применения корректировок по другим факторам им мотивированно обоснован. Основания для выводов о недостоверности отчета определения рыночной стоимости объекта недвижимости у суда не имеется.</t>
  </si>
  <si>
    <t xml:space="preserve">
Не проводилась проверка соответствия досудебного отчета требованиям законодательства.
Решением суда первой инстанции установлена кадастровая  стоимость земельного участка в размере, равном его рыночной стоимости по состоянию на 15 ноября 2012 года в сумме 20 044000 рублей
Не содержится.
Только проверка соответствия отчета судебной экспертизы.
Разрешая спор по  существу, суд первой инстанции на основании проведенной по делу судебной экспертизы, пришел к обоснованному выводу, что рыночная стоимость земельного участка по состоянию на дату его кадастровой оценки (15 ноября 2012 года) составляет 20044000 рублей и отличается от его кадастровой стоимости, определенной вышеназванным приказом Министерства по управлению государственным имуществом Свердловской области.</t>
  </si>
  <si>
    <t xml:space="preserve">Отчет был подтвержден положительным экспертным заключением.
Судебная экспертиза не проводилась.
Досудебный отчет признан достоверным доказательством. 
Исследовав и оценив представленный в материалы дела Отчет, суд, приходит к выводу о его соответствии требованиям Федерального закона № 135-ФЗ и ФСО № 1, 2, 3.
Во-первых, выводы, изложенные в Отчете, соответствуют 
предмету исследования: в Отчете указана информация о количественных и качественных характеристиках оцениваемых земельных участках (о площади, о виде разрешенного использования; о текущем использовании объектов оценки , о наиболее эффективном использовании), присутствует точное описание локального местоположения объектов оценки .
Представленный в материалы дела отчет составлен на дату оценки – 15 ноября 2012 года.
Во-вторых, Оценщиком исследовано социально-географическое положение Свердловской области и произведен анализ рынка земельных участков в г. Екатеринбурге Свердловской области на дату оценки . 
В-третьих, выводы оценщика предельно ясны, обоснованы и не содержат противоречий.
В-четвертых, в Отчете приведены пояснения к расчетам, обеспечивающие проверяемость выводов и результатов, полученных оценщиком.
Профессиональное суждение оценщика ( / / )4 относительно рыночной стоимости объектов оценки полностью подтверждается собранной информацией и приведенными расчетами. 
По итогу введенных оценщиком корректировок, последним был установлен диапазон скорректированной стоимости каждого объекта-аналога.
При исследовании Отчета судом установлено, что проверка выборки объектов-аналогов на однородность сделана оценщиком через коэффициент вариации, величина которого в итоге удовлетворяет требуемому значению до 33%.
Конструктивных доводов о том, что Отчет составлен с нарушениями действующего законодательства об оценочной деятельности, либо обязательных стандартов оценки , поскольку при его составлении использовались неправильные исходные данные, применялись неверные методики и некорректно производилась рыночная оценка спорных земельных участков, ни одним из лиц участвующих в деле, не заявлено.
Данных об иной рыночной стоимости спорных земельных участков, которые могли бы поставить под сомнение достоверность Отчета об оценке , вопреки положениям части 1 статьи 62, части 1 статьи 248 Кодекса административного судопроизводства Российской Федерации и распределенному между сторонами бремени доказывания обстоятельств, имеющих значение для дела, административными ответчиками не представлено.
</t>
  </si>
  <si>
    <t xml:space="preserve">Согласно заключения эксперта 
отчет об оценке объекта недвижимости с кадастровым номером
выполненный Союзом «КРЫМСКАЯ ТПП», не соответствует требованиям законодательства в области оценочной деятельности - отчет неоднократно вводит в заблуждение, описание объекта оценки неполное, для расчетов применены некорректные аналоги и корректировки, противоречивые данные, а итоговая стоимость рассчитана с учетом земельного участка и НДС, что не позволяет использовать полученный результат для цели установления кадастровой стоимости объекта недвижимости в размере рыночной стоимости.
</t>
  </si>
  <si>
    <t>Не соответствует.
Отчет об оценке не соответствует федеральным стандартам оценки. Конкретные нарушения в судебном акте не отражены.
(суд находит, что в ходе разбирательства по делу нашли свое
объективное подтверждение сомнения в обоснованности отчета, подготовленного ООО «Геостройпроект», и
достоверности определенной в нем рыночной стоимости объекта оценки</t>
  </si>
  <si>
    <t>Не соответствует. 
Отчет об оценке не соответствует федеральным стандартам оценки. Конкретные нарушения в судебном акте не отражены.
(суд находит, что в ходе разбирательства по делу нашли свое
объективное подтверждение сомнения в обоснованности отчета, подготовленного ООО «Геостройпроект», и
достоверности определенной в нем рыночной стоимости объекта оценки</t>
  </si>
  <si>
    <t>В судебном акте не указано, к каким выводам пришел эксперт, соответствует ли отчет об оценке установленным требованиям. О том, что проверка соответствия проводилась мы делаем вывод из следующего: "Определением Пермского краевого суда от 25 февраля 2019 года назначена экспертиза по определению соответствия отчета об оценке требованиям законодательства об оценочной деятельности, требованиям федеральных стандартов оценки и определению рыночной стоимости спорного объекта недвижимости".
данные о величине рыночной стоимости спорного объекта недвижимости в представленном административным истцом отчете об оценке и в заключении судебной экспертизы фактически совпадают, расхождение в полученных оценщиком и судебным экспертом результатах о стоимости земельного участка не значительно, соответствует допустимой погрешности"</t>
  </si>
  <si>
    <t>Не проводилась проверка соответствия.
отчет об оценке от 12.12.2017 г. № 2/2328-17, составленный оценщиком Пермяковой (Симонян) О.В. рыночной стоимости земельного участка не является надлежащим доказательством, подтверждающим достоверность указанной в нем итоговой величины рыночной стоимости объекта недвижимости и, учитывая, что без установления данных о том, какова же действительная рыночная стоимость земельного участка, рассмотрение административного дела невозможно, по настоящему делу назначена экспертиза по определению рыночной стоимости земельного участка. В судебном акте не указано, что отчет не соответствует требования законодательства. Суд не раскрыл, почему отчет является ненадлежищм доказательством</t>
  </si>
  <si>
    <r>
      <t xml:space="preserve">Решение Липецкого областного суда от 11 апреля 2018 г. по делу N 3а-10/2018
</t>
    </r>
    <r>
      <rPr>
        <i/>
        <sz val="10"/>
        <color theme="1"/>
        <rFont val="Arial"/>
        <family val="2"/>
        <charset val="204"/>
      </rPr>
      <t xml:space="preserve">(Оставлено без изменения Апелляционным определением Липецкого областного суда от 04.06.2018 по делу N 33а-1940/2018) </t>
    </r>
    <r>
      <rPr>
        <sz val="10"/>
        <color theme="1"/>
        <rFont val="Arial"/>
        <family val="2"/>
        <charset val="204"/>
      </rPr>
      <t xml:space="preserve">
</t>
    </r>
  </si>
  <si>
    <t xml:space="preserve">Две различные экспертизы в целях проверки отчета и в целях установления рыночной стоимости 
110 077 941,69 руб. </t>
  </si>
  <si>
    <t>Не соответствует.
Согласно заключению судебного эксперта &lt;данные изъяты&gt; &lt;данные изъяты&gt; ФИО17. от 12 января 2018 года N 12076/9-4 при применении корректировок оценщик использовал различные источники, не обосновывая их выбор. 
Так, корректировка на торг, передаваемые права, местоположение, расположение относительно автомагистралей была проведена в соответствии со Справочником под ред. Л.А. Лейфера, Нижний Новгород, 2016 г. А корректировка на обеспеченность инженерными коммуникациями - в соответствии с данными на интернет-сайте www.guion.spb.ru. Между тем, Справочник под ред. Л.А. Лейфера, Нижний Новгород, 2014 г., том 3 содержит данные по всем применявшимся корректирующим коэффициентам для оценки земельных участков. 
Отсутствие должного обоснования применения разных источников противоречит положениям федеральных стандартов оценки и могло повлиять на итоговую стоимость объекта оценки. 
Кроме того, в отчете оценщик применил корректировки на торг, передаваемые права, местоположение, расположение относительно автомагистралей, площадь на основании данных Справочника под ред. Л.А. Лейфера, Нижний Новгород, 2016 г., в соответствии с которым корректирующие коэффициенты не могли быть использованы при дате оценки ранее 1 мая 2016года, что также оказало влияние на итоговую стоимость объекта оценки при дате оценки 15 января 2016 года. 
При проведении оценки оценщик использовал данные о динамике цен на земельные участки за 2015 - 2016 г.г. из источника Росриэлт, согласно которому такие сведения запрещено использовать в официальных отчетах, справках, судебных делах и т.д.
В таблице сравнительного анализа оценщиком неверно указана площадь объектов-аналогов: площадь объекта-аналога N 1 указана 9200 кв. м вместо указанной в объявлении 9181 кв. м; площадь объекта-аналога N 2 указана 4000 кв. м вместо указанной в объявлении 4003 кв. м; площадь объекта-аналога N 3 указана 5900 кв. м вместо указанной в объявлении 5971 кв. м. Указанные недостатки приводят к искажению результатов оценки и противоречат п. 5 ФСО N 3.
Кроме того в отчете об оценке допущена арифметическая ошибка при произведении расчета итоговой стоимости оцениваемого объекта и опечатки.
Указанные обстоятельства позволяют сделать вывод о некорректности подобранных аналогов объекту оценки в целях определения его рыночной стоимости.</t>
  </si>
  <si>
    <t>Экспертиза в целях установления рыночной стоимости. 
12 210 165 руб.</t>
  </si>
  <si>
    <r>
      <t xml:space="preserve"> Решение Липецкого областного суда от 13 февраля 2018 г. по делу N 3а-3/2018
</t>
    </r>
    <r>
      <rPr>
        <i/>
        <sz val="10"/>
        <color theme="1"/>
        <rFont val="Arial"/>
        <family val="2"/>
        <charset val="204"/>
      </rPr>
      <t xml:space="preserve">(Изменено в части размера кадастровой стоимости Апелляционным определением Липецкого областного суда от 12.07.2018 по делу N 33а-1291/2018) 
</t>
    </r>
  </si>
  <si>
    <t>Не соответствует.
Экспертами установлено, что отчет ООО "Многопрофильный деловой центр" N с13761-1 от 11.12.2017 г. не соответствует п. 5 ФСО N 3, п. 11в ФСО N 7. 
При наличии активного рынка необходимо применение среднего значения скидки на цены земельных участков под индустриальную застройку в размере 9%, применение данной скидки при неактивном рынке на уровне 15% приводит к занижению стоимости объекта оценки и искажению итоговой стоимости. 
Корректировки на наличие инженерных коммуникаций применены оценщиком по нижней границе расширенного интервала (на уровне минимального значения) согласно Справочнику оценщика под редакцией Лейфера. 
Из анализа отчета об оценке N с13761-1 экспертом установлено, что оценщик использовал объекты-аналоги из нижней части ценового диапазона. Подобранный оценщиком объект-аналог N 1 состоит из двух застроенных земельных участков, при этом корректировка на наличие застройки оценщиком не произведена. Указанные недостатки искажают итоговую стоимость и приводят к занижению стоимости объекта оценки.
… отчет ООО "Многопрофильный деловой центр" N с13761-2 от 11.12.2017 г. не соответствует п. 5 ФСО N 3, п. 11в ФСО N 7 и имеет ошибки, аналогичные тем, которые допущены в отчете об оценке N с13761-1 от 11.12.2017 г., что приводит к искажению итоговой стоимости и занижению стоимости объекта оценки.</t>
  </si>
  <si>
    <t>Экспертиза в целях проверки отчета и установления рыночной стоимости.
2 020 174 216,97 руб.</t>
  </si>
  <si>
    <t>Не соответствует.
В заключении эксперт пришел к выводу, что в отчете об оценке рыночной стоимости земельного участка с кадастровым номером N площадью 1057633 кв. м, категория земель: земли населенных пунктов, с разрешенным использованием - для промышленного использования, расположенного по адресу: &lt;адрес&gt; N О-0908/2017, выполненном ООО "Региональный центр профессиональной оценки и экспертизы", не соблюдены требования ФСО N 3, предъявляемые к составлению отчета, допущены нарушения, которые повлияли на определение итоговой величины рыночной стоимости, при этом информация, использованная оценщиком, не является достоверной, достаточной и проверяемой. 
В отчете об оценке рыночной стоимости вышеуказанного земельного участка N О-0908/2017, выполненном ООО "Региональный центр профессиональной оценки и экспертизы", использован объект-аналог N 2, на котором размещены строения, что противоречит требованиям п. 5 ФСО N 3. 
Объект-аналог N 2 имеет коммуникации, расположенные по границе, объект - аналог N 3 имеет электроосвещение и технические условия, информация об обеспечении объекта-аналога N 1 инженерными коммуникациями отсутствует. Корректировка на наличие инженерных коммуникаций для объектов-аналогов N 1 и N 2 в отчете об оценке рыночной стоимости вышеуказанного земельного участка N О-0908/2017 не производится, что противоречит требованиям п. 5 ФСО N 3.</t>
  </si>
  <si>
    <t>Две различные экспертизы в целях проверки отчета и в целях установления рыночной стоимости 
48 978 000 руб.</t>
  </si>
  <si>
    <t>Не соответствует.
Как следует из заключения судебной экспертизы Ассоциации судэкспертов "ПРЕМЬЕР" N 3Э-025/18 от 30.07.2018 г., в отчете ООО "АФК-Аудит" N 841/2017 от 30.11.2017 г. нарушен принцип однозначности и обоснованности, закрепленный в п. 5 ФСО N 3, а именно в таблице сравнения объекта оценки с объектами-аналогами оценщики приводят объекты-аналоги N 2 и N 3 с правом краткосрочной аренды, однако оценке подлежало право собственности. 
В своем отчете оценщики указывают на то, что объект оценки расположен в 100 метрах от ЖК Европейский г. Липецка, а с другой стороны - частный сектор, однако в расчете при определении ценообразующих факторов оценщики указывают на объекты преимущественно промышленно-складской застройки и незастроенными земельными участками, как на окружение объекта оценки. Указанные недостатки допускают неоднозначное толкование полученных результатов оценки и вводят в заблуждение.
В нарушение п. 5 ФСО N 3 оценщиками не подтвержден такой важный ценообразующий фактор как наличие коммуникаций на объектах-аналогах, поскольку в информации о продаже данных объектов недвижимости отсутствуют сведения о наличии либо отсутствии коммуникаций.
Указанные обстоятельства позволяют сделать вывод о некорректности подобранных аналогов объекту оценки в целях определения его рыночной стоимости.</t>
  </si>
  <si>
    <t>Экспертиза в целях установления рыночной стоимости. 
Участок №1 – 19 955 796,8 руб.
Участок №2 –  9 285 600 руб.</t>
  </si>
  <si>
    <t>Экспертиза в целях установления рыночной стоимости.
81 618 818 руб.</t>
  </si>
  <si>
    <t>Экспертиза в целях установления рыночной стоимости. 
31 346 100 руб.</t>
  </si>
  <si>
    <r>
      <t xml:space="preserve">Экспертиза в целях установления рыночной стоимости. 
Участок №1 – 11 841 915 руб.
Участок №2 – 10 767 743 руб.
</t>
    </r>
    <r>
      <rPr>
        <i/>
        <sz val="10"/>
        <color theme="1"/>
        <rFont val="Arial"/>
        <family val="2"/>
        <charset val="204"/>
      </rPr>
      <t>(из апелляционного определения следует, что возмжно также была проведена экспертиза в целях проверки отчета)</t>
    </r>
  </si>
  <si>
    <t xml:space="preserve">Экспертиза в целях  установления рыночной стоимости. 
56 740 215,24 руб. </t>
  </si>
  <si>
    <t>Да, судебная экспертиза была назначена. Согласно заключению судебной экспертизы рыночная стоимость спорного земельного участка составляет 459 000 руб.</t>
  </si>
  <si>
    <t>Судебная экспертиза не проводилась.  Административными ответчиками не представлено заслуживающих внимания возражений, подтвержденных доказательствами, относительно величины установленной оценщиком в отчете рыночной стоимости спорного земельного участка.</t>
  </si>
  <si>
    <t xml:space="preserve">Судебная экспертиза не проводилась. Доводов и обстоятельств, ставящего под сомнение выводы оценщика и обоснованность отчета об оценке рыночной стоимости земельного участка, административными ответчиками и заинтересованными лицами не приведено и судом не установлено.
</t>
  </si>
  <si>
    <t>Судебная экспертиза не проводилась. Административными ответчиками не представлено заслуживающих внимания возражений, подтвержденных доказательствами, относительно величины установленной оценщиком в отчете рыночной стоимости спорного земельного участка.</t>
  </si>
  <si>
    <t>Судебная экспертиза не проводилась. Суд пришел к выводу, что отчет об оценке содержит подробное описание проведенных исследований, в нем указаны используемые стандарты оценки, цели и задачи проведения оценки спорного земельного участка, иные необходимые сведения, выводы оценщика мотивированы, изложены ясно и не допускают неоднозначного их толкования. Рыночная стоимость земельного участка определена сравнительным подходом с применением метода сравнения продаж, отказ от применения затратного и доходного подходов обоснован. Отчет содержит сведения о соответствии уровня знаний оценщика требованиям законодательства об оценочной деятельности.</t>
  </si>
  <si>
    <t>Экспертиза в целях проверки отчета на соответствие законодательству и определения рыночной стоимости объекта.                                                                                                                                                                                                                                        53 169 460.00
88 449 898.00
53 022 122.00
53 002 937.00</t>
  </si>
  <si>
    <t xml:space="preserve">Экспертиза в целях проверки отчета на соответствие законодательству и определения рыночной стоимости объекта.                                                                                                                                                                                                                                         13 260 176.00
4 506 544.00
</t>
  </si>
  <si>
    <t>"Суд, оценивая отчёт от 24 декабря 2018 года № 18-01.124 об оценке рыночной стоимости объекта недвижимости, 
составленный ООО «Геолого-геодезический центр», приходит к выводу о том, что содержащиеся в нём сведения 
соответствуют действительности и признаёт его достоверным доказательством. Указанное заключение выполнено 
экспертом ООО «Геолого-геодезический центр»...", "административными ответчиками не доказано, что отчёт об оценке 
от 24 декабря 2014 года № 18-01.124 имеет недостатки, которые могли повлиять на результаты итоговой величины 
оцениваемого объекта недвижимости, а также принимая во внимание, что данных об иной рыночной стоимости спорного 
объекта недвижимости, которые действительно могли бы поставить под сомнение достоверность отчёта, отсутствуют, 
ходатайств о назначении судебной экспертизы не заявлялось".</t>
  </si>
  <si>
    <t>Изменение кадастровой стоимости, %</t>
  </si>
  <si>
    <t>Решение № 3А-600/2019 3А-600/2019~М-377/2019 М-377/2019 от 13 мая 2019 г. по делу № 3А-600/2019
Краснодарский краевой суд</t>
  </si>
  <si>
    <t>Решение № 3А-544/2019 3А-544/2019~М-298/2019 М-298/2019 от 13 мая 2019 г. по делу № 3А-544/2019
 Краснодарский краевой суд</t>
  </si>
  <si>
    <t>Решение № 3А-441/2019 3А-441/2019~М-108/2019 М-108/2019 от 20 мая 2019 г. по делу № 3А-441/2019
 Краснодарский краевой суд</t>
  </si>
  <si>
    <t>Решение
Верховного суда
Республики Калмыкия от 02
июля 2018 г.
№3а-32/2018</t>
  </si>
  <si>
    <t>Решение
Верховного суда
Республики Калмыкия от 12
марта 2019 г. №
3а-13/2019</t>
  </si>
  <si>
    <t>Решение
Верховного суда
Республики Калмыкия от 07
февраля 2019 г.
по делу № 3а-7/2019</t>
  </si>
  <si>
    <t>Решение
Верховного суда
Республики Калмыкия от 18
января 2017 г.
по делу N 3а-5/2017</t>
  </si>
  <si>
    <t>Решение Тверского областного суда от 21 мая 2019 года № 3а-40/2019</t>
  </si>
  <si>
    <t xml:space="preserve">	Решение Тверского областного суда от 14 мая 2019 года № 3а-58/2019</t>
  </si>
  <si>
    <t xml:space="preserve">	Решение Тверского областного суда от 17 апреля 2019 года № 3а-51/2019</t>
  </si>
  <si>
    <t>Решение Тверского областного суда от 15 апреля 2019 года № 3а-47/2019</t>
  </si>
  <si>
    <t xml:space="preserve">Решение Тверского областного суда от 10 апреля 2019 года № 3а-37/2019 </t>
  </si>
  <si>
    <t xml:space="preserve">Решение Тверского областного суда от 08 апреля 2019 года
№ 3а-54/2019
</t>
  </si>
  <si>
    <t xml:space="preserve">Решение Тверского областного суда от 05 апреля 2019 года
№ 3а-45/2019
</t>
  </si>
  <si>
    <t xml:space="preserve">	Решение Тверского областного суда от 29 марта 2019 года № 3а-44/2019</t>
  </si>
  <si>
    <t xml:space="preserve">	Решение Тверского областного суда от 22 марта 2019 года № 3а-38/2019</t>
  </si>
  <si>
    <t xml:space="preserve">	Решение Тверского областного суда от 15 марта 2019 года № 3а-21/2019</t>
  </si>
  <si>
    <t xml:space="preserve">Тюменский областной суд (Тюменская область) 
Решение № 3А-7/2018 3А-7/2018(3А-96/2017;)~М-120/2017 3А-96/2017 М-120/2017 от 15 мая 2018 г. по делу № 3А-7/2018
</t>
  </si>
  <si>
    <t xml:space="preserve">Не проводилась проверка соответствия.
Проверяя представленный административным истцом отчет № 229-1 от 28.09.2017, у суда возникли сомнения относительно достоверности выводов, содержащихся в данном отчете .
Из содержания отчета № 229-1 от 28.09.2017 следует, что в качестве объекта - аналога № 1 оценщиком принят земельный участок с кадастровым номером 51:20:0001009:3885 с разрешенным видом использования «отдельно-стоящие предприятия розничной торговли и общественного питания площадью до 250 кв.м», расположенный в зоне «Ж-1» - «Зона застройки многоэтажными жилыми домами» .... В то время как объект оценки , земельный участок с кадастровым номером 51:16:0040133:103, имеет разрешенное использование: «здание магазина», застроен более 250 кв.м.
&lt;...&gt;
При этом данным заключением имеющиеся у суда сомнения устранены, поскольку эксперт также пришел к выводу о возможности принятия в качестве объекта – аналога земельного участка с кадастровым номером 51:20:0001009:3885 без применения корректировки на различный вид разрешенного использования объекта оценки и объекта аналога. Кроме того, к заключению эксперта приобщено объявление о продаже объекта-аналога № 2 земельного участка с кадастровым номером 51:20:0002403:2220 (в отчете № 229-1 от 28.09.2017 объект-аналог № 3), опубликованное 25.11.2015, то есть до даты оценки 01.01.2016.
&lt;...&gt;
При определении конкретной величины рыночной стоимости земельного участка, суд считает возможным принять отчет ООО «Р» № 229-1 от 28 сентября.2017 года.
Оформление и содержание указанного отчета соответствует требованиям статьи 11 Федерального закона от 29.07.1998 № 135-ФЗ « Об оценочной деятельности в Российской Федерации», требованиям к содержанию отчета об оценке , к описанию в отчете об оценке информации, используемой при проведении оценки , установленным федеральными стандартами оценки .Оценщиком проанализированы все необходимые факторы, оказывающие влияние на стоимость объекта оценки .
Содержание отчета свидетельствует о том, что оценка определялась индивидуально для конкретного объекта недвижимости, с учетом его специфических индивидуальных характеристик, следовательно, рыночная стоимость в данном случае является наиболее точной по сравнению с результатом массовой оценки .
Имеющиеся у суда сомнения относительно итогового суждения о величине рыночной стоимости земельного участка устранены.
Так, о неправомерном применении корректировки по элементу расположения относительно красной линии указывалось в решении Комиссии по рассмотрению споров о результатах определения кадастровой стоимости при Управлении Росреестра по Мурманской области от 07 сентября 2017 года № 530, которое оценщиком устранено в отчете № 229-1 от 28.09.2017, что привело к увеличению стоимости объекта оценки .
</t>
  </si>
  <si>
    <t>Экспертиза не назначалась (отчету доверяют)</t>
  </si>
  <si>
    <t>Назначалась экспертиза, в т.ч. на соответствие, отчет соответствует</t>
  </si>
  <si>
    <t>Назначалась экспертиза, в т.ч. на соответствие, отчет НЕ соответствует</t>
  </si>
  <si>
    <t>Назначалась экспертиза на подтвержедение стоимости, отчет на соответствие не проверялся</t>
  </si>
  <si>
    <t>Содержит ли решение суда информацию о соответсвии экспертизы требованиям 135-ФЗ и ФСО</t>
  </si>
  <si>
    <t>Не соответствует. 
Оценщиком допущены нарушения федеральных стандартов оценки (ФСО №1, ФСО № 3, ФСО №7), которые повлияли на определение итоговой величины рыночной стоимости, в том числе не обоснован выбор подхода и методов оценки, нарушена последовательность определения стоимости объектов, описание не позволяет пользователю отчета об оценке понять логику процесса и соответствие выбранного оценщиком метода объекту оценки, определенному виду стоимости и предполагаемому использованию результатов оценки, не учтен такой важный ценообразующий фактор как местоположение оцениваемого земельного участка, ненадлежащим образом описана и проведена процедура согласования результатов оценки, содержание отчета об оценке может вводить в заблуждение и допускать неоднозначное толкование полученных результатов.
Сделан вывод о том, что оценщиком допущены нарушения требований федеральных стандартов оценки, предъявляемых к форме и содержанию отчета, допущены нарушения, которые повлияли на определение итоговой величины рыночной стоимости, использованная информация не является достоверной, достаточной, проверяемой.</t>
  </si>
  <si>
    <t>Не соответствует. Как пояснила в судебном заседании эксперт И.Т.Л., выводы относительно рыночной стоимости объекта недвижимости были сделаны ею по результатам изучения документов, представленных судом для проведения экспертизы, изучения местоположения и состояния объекта экспертизы, анализа рынка недвижимости в Курганской области, а также анализа внешних факторов, влияющих на рынок: социально-экономического состояния в целом в России, в Курганской области и Варгашинском районе, анализа и изучения иной информации, собранной в ходе исследований, в том числе и при осмотре объекта недвижимости. Рыночная стоимость здания кафе &lt;...&gt; была определена ею путем применения всех возможных подходов - сравнительного, затратного и доходного.
 Согласно заключению эксперта рыночная стоимость объекта оценки, определенная затратным подходом, составила 7150000 руб., сравнительным подходом – 7081000 руб. и доходным подходом – 6812000 руб. С учетом согласования полученных результатов расчета стоимости объекта оценки при использовании различных подходов к оценке и методов оценки, с учетом весовых коэффициентов, согласно которым на затратный подход приходится 20%, на сравнительный подход – 44,4% и на доходный подход – 35,6%, рыночная стоимость объекта недвижимости по состоянию на 27 июня 2012 г. округленно составила 7000000 руб. При этом результаты оценки не превышают среднерыночные показатели и полностью учитывают местоположение и другие характеристики объекта оценки.
 По мнению суда, результаты отчета, подготовленного оценщиком Б.Е.В., не в полной мере отражают реальную рыночную стоимость объекта по состоянию на дату оценки, так как оценщиком в расчетах использован только два метода оценки – доходный и затратный подходы. Оценщик отказался от использования сравнительного подхода к оценке, ссылаясь в на отсутствие рынка, однако, как видно из заключения эксперта И.Т.Л., применение данного подхода является вполне возможным, в связи с чем отказ от применения данного подхода следует признать необоснованным.
 Кроме того, как пояснила эксперт И.Т.Л., сравнительный подход позволяет наиболее точно определить рыночную стоимость спорного объекта недвижимости, поскольку позволяет определить действительную стоимость объекта недвижимости, основан на результатах продажи объектов недвижимости, использованных в качестве аналогов при проведении экспертного исследования, при этом эксперт основывал свои выводы, исходя из цены сделок купли-продажи, которые были реальными, а не из цены спроса или предложения тех или иных объектов.
 По мнению суда, применение всех трех подходов в совокупности с согласованием результатов оценки позволило эксперту И.Т.Л. прийти к выводам о рыночной стоимости здания кафе &lt;...&gt;, наиболее приближенной к реальной рыночной на дату оценки, в связи с чем судом она признается достоверной в силу положений статьи 12 Федерального закона об оценочной деятельно</t>
  </si>
  <si>
    <t>Изменение кадастровой стоимости, руб</t>
  </si>
  <si>
    <t>Были выявлены следующие нарушения при проведении досудебного отчета:
- оценщиком использована информация об объектах-аналогах несоответствующая дате оценки;
- Методическими рекомендациями по определению рыночной стоимости земельных участков, утвержденными распоряжением Минимущества России от 06.03.2002 N 568-р, предусмотрено, что в результате определения и внесения корректировок цены аналогов (единицы измерения аналогов), как правило, должны быть близки друг к другу. В случае значительных различий скорректированных цен аналогов целесообразно выбрать другие аналоги; элементы, по которым проводится сравнение; значения корректировок. Между тем, оценщиком не выбраны другие аналоги, элементы, а фактически исключены из окончательных расчетов ряд аналогов, стоимость которых существенно отличается от стоимости других аналогов.</t>
  </si>
  <si>
    <t>Суд усомнился в обоснованности досудебной оценки, Истец ходатайствовал об экспертизе и впоследствии уточнил  свои требования. Анализ досудебной оценки не проводился.</t>
  </si>
  <si>
    <t>Решение Свердловского областного суда от 18.07.2016 по делу №3а-14/2016</t>
  </si>
  <si>
    <t>Согласно заключению экспертиза досудебный отчет не соответствует требованиям законодательства.
«…Доводы апеллянта, сводящиеся к несогласию с выводами эксперта о применении корректировки "на местоположение" исходя из удельной стоимости земельных участков за кв. м, ссылка на подтверждение рыночной стоимости спорного земельного участка на проведение аукциона администрацией Искитимского района на конец 2009 г., а также на расположение участка в поселке Чернореченский с небольшой численностью населения и низкой деловой активностью по существу сводятся к несогласию с выводами судебного эксперта. При этом, каких-либо доказательств и объективных данных, указывающих на то, что экспертами в ходе исследования были допущены нарушения, приведшие к неверным выводам, не приведено.
Из материалов дела следует, что применение корректировки на местоположение в экспертном заключении мотивировано. В соответствии со ст. 14 Закона об оценочной деятельности оценщик имеет право применять самостоятельно методы проведения оценки объекта оценки в соответствии со стандартами оценки.
Кроме того, после проведения судебной экспертизы судом в порядке и по основаниям, установленным частями 6, 7 статьи 82 КАС РФ, в судебное заседание был вызван эксперт Е.Т., которая ответила на все постановленные перед ней вопросы, в том числе и на вопросы со стороны представителя административного истца в части применения корректировки на местоположение.Судебный эксперт в судебном заседании дополнительно обосновала неверность применения корректировки на местоположение исходя удаленности от центра г. Новосибирска, что было сделано в отчете об оценке, представленном административными истцами.
….
При этом выводами судебной экспертизы также подтверждено, что оценщиком ООО "Российское общество оценщиков" в отчете N 4382-16 от 26.12.2016 года "Об оценке объекта оценки" допущены нарушения, повлиявшие на определение итоговой величины стоимости спорного земельного участка. Информация, использованная оценщиком ООО "Сибирский оценщик" при определении стоимости указанного объекта недвижимости в отчете N 4382-16 от 26.12.2016 годаявляется недостаточной, не в полном объеме достоверной и проверяемой.
…
Кроме того, в материалы дела представлены два отчета N 4382-16 от 26 декабря 2016 года "Об оценке объекта оценки" с разной рыночной стоимостью спорного земельного участка».
Суд указал, что в связи с тем, что в ходе проведения оценки были допущены нарушения, что подтверждается результатами судебной экспертизы, в связи с чем данный внесудебный отчет не может быть признан допустимым доказательством.</t>
  </si>
  <si>
    <t>ОКС</t>
  </si>
  <si>
    <t>42 438000
26824000  
 Вид экспертизы:
 Судебная экспертиза в целях установления рыночной стоимости</t>
  </si>
  <si>
    <t>Не соответствует. Отчет об оценке объекта недвижимости содержит нарушения, которые в своей совокупности повлияли на итоговый результат при определении рыночной стоимости объекта оценки. Конкретные нарушения в судебном акте не содержатся.</t>
  </si>
  <si>
    <t>Не соответствует.
В экспертном заключении сделан вывод о том, что досудебный отчет не соответствует требованиям законодательства РФ об оценочной деятельности.
Суд уклонился от перечисления в решении выявленных в ходе экспертизы конкретных нарушений.
 Суд лишь признал достоверным заключение эксперта, в котором сделан вывод о том, что досудебный отчет не соответствует требованиям законодательства.</t>
  </si>
  <si>
    <t>Не соответствет.
В экспертном заключении сделан вывод о том, что досудебный отчет не соответствует законодательству Российской Федерации в части требований, предъявляемых к форме и содержанию отчета, к описанию объектов оценки, к методам расчета рыночной стоимости, к определению факторов, влияющих на стоимость объекта недвижимости, к полноте, достоверности и достаточности информации, использованой оценщиком для целей оценки.
Суд лишь признал достоверным заключение эксперта, в котором сделан вывод о том, что досудебный отчет не соответствует требованиям законодательства.</t>
  </si>
  <si>
    <t>Не соответствует.
В эспертном заключении сделан вывод о том, что досудебный отчет не соответствует законодательству Российской Федерации в части требований,  предъявляемых к форме и содержанию отчета , к описанию объектов оценки, к методам расчета рыночной стоимости, к определению факторов, влияющих на стоимость объекта недвижимости, к полноте, достоверности и достаточности информации, использованной оценщиком для целей оценки. В частности, указано на несоблюдение требований п.п. «ж», «и», «к» п. 8 Федерального стандарта оценки « Требования к отчету об оценке (ФСО № 3)», утвержденного приказом Минэкономразвития России от 20 мая 2015 года № 2015, п.п. «г», «д» п.11, п.п. «г» п. 22 Федерального стандарта оценки «Оценка недвижимости (ФСО № 7)», утвержденного приказом Минэкономразвития России от 25 сентября 2014 года № 611.
Суд лишь признал достоверным заключение эксперта, в котором сделан 
вывод о том, что досудебный отчет не соответствует требованиям 
законодательства.</t>
  </si>
  <si>
    <t>Экспертиза в целях проверки отчета и установления рыночной стоимости 4303000</t>
  </si>
  <si>
    <t>Экспертиза в целях проверки отчета и  установления рыночной стоимости 16209000</t>
  </si>
  <si>
    <t>Экспертиза в целях прооверки отчета и  установления рыночной стоимости 661000</t>
  </si>
  <si>
    <t>Экспертиза в целях проверки отчета и установления рыночной стоимости           1 объект 3818000   2 объект 1518000</t>
  </si>
  <si>
    <t>Досудебный отчет соответствует требованиям ФЗ «Об оценочной деятельности в Российской Федерации». Экспертиза не назначалась</t>
  </si>
  <si>
    <t>Экспертиза в целях проверки отчета и  установления рыночной стоимости 10294063</t>
  </si>
  <si>
    <t>Согласно заключению эксперта "отчет ...не соответствует требованиям законодательства Российской Федерации об оценочной деятельности, в том числе требованиям Федерального закона от 29 июля 1998 года № 135-ФЗ, федеральных стандартов оценки"</t>
  </si>
  <si>
    <t>Экспертиза в целях проверки отчета и установления рыночной стоимости 25780320</t>
  </si>
  <si>
    <t>Экспертиза в целях проверки отчета и  установления рыночной стоимости 834000</t>
  </si>
  <si>
    <t>Экспертиза в целях провкерки отчета и установления рыночной стоимости 1130899</t>
  </si>
  <si>
    <t xml:space="preserve">Экспертиза в целях проверки отчета и установления рыночной стоимости 11 760 000 </t>
  </si>
  <si>
    <t>Экспертиза в целях поверки отчета и  установления рыночной стоимости 4103351</t>
  </si>
  <si>
    <t>Досудбный отчет не соответствует требованиям законодательства Российской Федерации об оценочной деятельности, в том числе требованиям Федерального закона от 29 июля 1998 года № 135-ФЗ, федеральных стандартов оценки;</t>
  </si>
  <si>
    <t>Экспертиза в целях проверки отчета и установления рыночной стоимости 3021000</t>
  </si>
  <si>
    <t xml:space="preserve">Экспертиза в целях проверки отчета и установления рыночной стоимости 61 180 000 </t>
  </si>
  <si>
    <t>Экспертиза в целях проверки отчета и установления рыночной стоимости 36480000</t>
  </si>
  <si>
    <t xml:space="preserve">Экспертиза в целях установления рыночной стомости.   260000        </t>
  </si>
  <si>
    <t>Экспертиза в целях установления рыночной стоимости.  5557000</t>
  </si>
  <si>
    <t>Две экспертизы в целях установления рыночной стоимости                                   первая экспертиза -  5500000,                  повторная комиссионная экспертиза - 8740000</t>
  </si>
  <si>
    <t>Экспертиза в целях установления рыночной стоимости.                              3768000</t>
  </si>
  <si>
    <t>Экспертиза в целях установления рыночной стоимости.                      105000000</t>
  </si>
  <si>
    <t xml:space="preserve">Экспертиза с целью определения рыночной стоимостии  и проверки соответствия отчета.                               1 объект- 18010000,                                 2 объект -  10279000 </t>
  </si>
  <si>
    <t>Экспертиза с целью определения рыночной стоимостии.                                 1522000</t>
  </si>
  <si>
    <t>Экспертиза в целях установления рыночной стоимости.                                  24225113</t>
  </si>
  <si>
    <t>Экспертиза в целях проверки отчета и определения рыночной стоимости.       102 374 272,00</t>
  </si>
  <si>
    <t>Экспертиза в целях проверки отчета и определния рыночной стоимости.         25 696 432,00</t>
  </si>
  <si>
    <t>Экспертиза в целях проверки отчета и определения рыночной стоимости. 1 562 600,00</t>
  </si>
  <si>
    <t>Экспертиза в целях проверки отчета и  определения рыночной стоимости. 3 487 440,00</t>
  </si>
  <si>
    <t>адм. Здание</t>
  </si>
  <si>
    <t>да</t>
  </si>
  <si>
    <t>Эксперриза не назначалась, т.к. никто не ходатайствовал</t>
  </si>
  <si>
    <t>экспертиза не проводилась</t>
  </si>
  <si>
    <t xml:space="preserve">Экспертиза  не проводилась </t>
  </si>
  <si>
    <t>магазин</t>
  </si>
  <si>
    <t>зу торговля</t>
  </si>
  <si>
    <t>нежилое здание</t>
  </si>
  <si>
    <t>здание ТЦ</t>
  </si>
  <si>
    <t xml:space="preserve">Экспертиза в целях проверки отчета на соответствие законодательству и определения рыночной стоимости объекта.      223 919 897.00
</t>
  </si>
  <si>
    <t xml:space="preserve">Не соответствует                                                                                                                                                                                       Допущены нарушения федеральных стандартов об оценке: к форме и содержанию отчета, к описанию объектов оценки, к методам расчета рыночной стоимости конкретного объекта оценки, иные нарушения, которые 
могли повлиять на определение итоговой рыночной стоимости (анализа конкретных нарушений судебный акт не содержит).
</t>
  </si>
  <si>
    <t>Не соответствует                                                                                                                                                                                     Оценщиком допущены нарушения требований федеральных стандартов (анализа конкретных нарушений судебный акт не содержит).</t>
  </si>
  <si>
    <t xml:space="preserve">Не соответствует.                                                                                                                                                                                     Оценщиком были допущены нарушения требований законодательства РФ об оценочной деятельности, которые могли повлиять на определение итоговой величины их рыночной стоимости .
</t>
  </si>
  <si>
    <t>ЗУ дачи</t>
  </si>
  <si>
    <t>зу дачи</t>
  </si>
  <si>
    <t xml:space="preserve">Экспертиза в целях проверки отчета на соответствие законодательству и определения рыночной стоимости объекта.              69 247 081, 00 
</t>
  </si>
  <si>
    <t xml:space="preserve">Экспертиза в целях проверки отчета на соответствие законодательству и определения рыночной стоимости объекта.                                                      20 707 457.00
20 707 457.00
22 411 399.00
20 707 457.00
22 411 399.00
20 707 457.00
20 707 457.00
</t>
  </si>
  <si>
    <t>Не соответствует                                                                                                                                                                                      Оценщиком допущены нарушения требований федеральных стандартов оценки.</t>
  </si>
  <si>
    <t xml:space="preserve">Не соответствует                                                                                                                                                                                     Оценщиком допущены нарушения требований федеральных стандартов оценки.
</t>
  </si>
  <si>
    <t xml:space="preserve">Не соответствует                                                                                                                                                                                     Оценщиком допущены нарушения требований федеральных стандартов оценки.
</t>
  </si>
  <si>
    <t xml:space="preserve">Не соответствует                                                                                                                                                                                      Оценщиком допущены нарушения требований федеральных стандартов оценки.
</t>
  </si>
  <si>
    <t xml:space="preserve">Экспертиза в целях проверки отчета на соответствие законодательству и определения рыночной стоимости объекта.                                                        64 030 001.00
</t>
  </si>
  <si>
    <t xml:space="preserve">Экспертиза в целях проверки отчета на соответствие законодательству и определения рыночной стоимости объекта.                                                       362 989 919.00
</t>
  </si>
  <si>
    <t xml:space="preserve">Экспертиза в целях проверки отчета на соответствие законодательству и определения рыночной стоимости объекта.                                                       67 067 353, 00
</t>
  </si>
  <si>
    <t>Экспертиза в целях проверки отчета на соответствие законодательству и определения рыночной стоимости объекта.    166 006 000.00</t>
  </si>
  <si>
    <t>Не соответствует                                                                                                                                                                                      Отчет об оценке не соответствует требованиям законодательства об оценочной деятельности и требованиям федеральных стандартов оценки.</t>
  </si>
  <si>
    <t xml:space="preserve">Не соответствует.                                                                                                                                                                                    При составлении отчета об оценке рыночной стоимости здания допущены нарушения законодательства Российской Федерации об оценочной деятельности, которые повлияли на определение рыночной стоимости данного объекта недвижимости.
</t>
  </si>
  <si>
    <t xml:space="preserve">Экспертиза в целях проверки отчета на соответствие законодательству и определения рыночной стоимости объекта.                                                       98 850 756.00
</t>
  </si>
  <si>
    <t>Не соответствует                                                                                                                                                                                     Оценщиком допущены нарушения требований федеральных стандартов оценки.</t>
  </si>
  <si>
    <t>Не соответствует.                                                                                                                                                                                    Отчет не соответствует требованиям законодательства об оценочной деятельности и требованиям федеральных стандартов оценки</t>
  </si>
  <si>
    <t xml:space="preserve">Экспертиза в целях проверки отчета на соответствие законодательству и определения рыночной стоимости объекта.                                                        38 234 773.00
</t>
  </si>
  <si>
    <t xml:space="preserve">Не соответствует .                                                                                                                                                                                   Отчет не соответствует требованиям законодательства об оценочной деятельности и требованиям федеральных стандартов оценки.
</t>
  </si>
  <si>
    <t xml:space="preserve">Не соответствует.                                                                                                                                                                                   Отчет не соответствует законодательству об оценочной деятельности, определенная в нем рыночная стоимость объекта не отражает действительную рыночную стоимость .
</t>
  </si>
  <si>
    <t>Экспертиза в целях проверки отчета на соответствие законодательству и определения рыночной стоимости объекта.   86 978 391.00</t>
  </si>
  <si>
    <t>Экспертиза в целях проверки отчета на соответствие законодательству и определения рыночной стоимости объекта.      239 273 232.00</t>
  </si>
  <si>
    <t xml:space="preserve">Не соответствует.                                                                                                                                                                                    Отчет не соответствует требованиям законодательства об оценочной деятельности и требованиям федеральных стандартов оценки.
</t>
  </si>
  <si>
    <t xml:space="preserve">Соответствует.                                                                                                                                                                                         У суда отсутствуют основания сомневаться в правильности выводов оценщика, отчет об оценке соответствует требованиям, предъявляемым к отчету об оценке недвижимого имущества законодательством об оценочной деятельности и ФСО, отвечает требованиям относимости, допустимости и не вызывает сомнений в достоверности. 
</t>
  </si>
  <si>
    <t xml:space="preserve">Экспертиза в целях проверки отчета на соответствие законодательству и определения рыночной стоимости объекта.  128 056 000.00
</t>
  </si>
  <si>
    <t>Не соответствует.                                                                                                                                                                                    В отчете об оценке рыночной стоимости объекта недвижимости, представленного административным истцом, допущены нарушения, которые существенно повлияли на итоговую величину рыночной стоимости объекта.</t>
  </si>
  <si>
    <t xml:space="preserve">Экспертиза в целях проверки отчета на соответствие законодательству и определения рыночной стоимости объекта.     13 380 000.00
</t>
  </si>
  <si>
    <t xml:space="preserve">Не соответствует.                                                                                                                                                                                    Отчет об оценке рыночной стоимости объекта недвижимости не соответствует требованиям законодательства об оценочной деятельности и требованиям федеральных стандартов оценки.
</t>
  </si>
  <si>
    <t xml:space="preserve">Экспертиза в целях проверки отчета на соответствие законодательству и определения рыночной стоимости объекта.      79 796 954. 00
</t>
  </si>
  <si>
    <t>Экспертиза в целях проверки отчета на соответствие законодательству и определения рыночной стоимости объекта.    116 639 000.00</t>
  </si>
  <si>
    <t xml:space="preserve">Не соответствует.                                                                                                                                                                                     Отчет об оценке рыночной стоимости объекта недвижимости не соответствует требованиям законодательства об оценочной деятельности и требованиям федеральных стандартов оценки.
</t>
  </si>
  <si>
    <t xml:space="preserve">Экспертиза в целях проверки отчета на соответствие законодательству и определения рыночной стоимости объекта.       4 719 365 000.00
</t>
  </si>
  <si>
    <t xml:space="preserve">Не соответствует.                                                                                                                                                                                    Допущены нарушения, которые могли повлиять на итоговую величину рыночной стоимости объекта.
</t>
  </si>
  <si>
    <t>Экспертиза в целях проверки отчета на соответствие законодательству и определения рыночной стоимости объекта.    1 023 383.00</t>
  </si>
  <si>
    <t xml:space="preserve">Экспертиза в целях проверки отчета на соответствие законодательству и определения рыночной стоимости объекта.       1 499 561.00
</t>
  </si>
  <si>
    <t xml:space="preserve">Экспертиза в целях проверки отчета и установления рыночной стоимости.        20 360 000 рублей.
</t>
  </si>
  <si>
    <t xml:space="preserve">Экспертиза в целях проверки отчета и установления рыночной стоимости.       22 290 000.00
</t>
  </si>
  <si>
    <t xml:space="preserve">Экспертиза в целях установления рыночной стоимости объекта.                   9 418 000.00
</t>
  </si>
  <si>
    <t xml:space="preserve">Экспертиза в целях установления рыночной стоимости объекта.                    4 589 754.00
</t>
  </si>
  <si>
    <t xml:space="preserve">Экспертиза в целях установления рыночной стоимости объекта.                   3 608 000.00
</t>
  </si>
  <si>
    <t xml:space="preserve">Экспертиза в целях проверки отчета и установления рыночной стоимости.        1 230 000.00
</t>
  </si>
  <si>
    <t xml:space="preserve">Экспертиза в целях установления рыночной стоимости объекта.                  2 633 000.00
</t>
  </si>
  <si>
    <t xml:space="preserve">Экспертиза в целях проверки отчета и установления рыночной стоимости.        7 012 000.00
</t>
  </si>
  <si>
    <t xml:space="preserve">Экспертиза в целях проверки отчета на соответствие законодательству и определения рыночной стоимости объекта.     60 167 000.00
</t>
  </si>
  <si>
    <t xml:space="preserve">Экспертиза в целях установления рыночной стоимости объекта.                   18 256 000.00
</t>
  </si>
  <si>
    <t xml:space="preserve">Экспертиза в целях установления рыночной стоимости объекта.                      1 773 552.00
</t>
  </si>
  <si>
    <t xml:space="preserve">Экспертиза в целях установления рыночной стоимости объекта.                      1 029 600.00
</t>
  </si>
  <si>
    <t xml:space="preserve">Экспертиза в целях установления рыночной стоимости объекта.                    17 920 000.00
</t>
  </si>
  <si>
    <t xml:space="preserve">Экспертиза в целях установления рыночной стоимости объекта.                      8 051 000.00
</t>
  </si>
  <si>
    <t xml:space="preserve">Экспертиза в целях установления рыночной стоимости объекта.                     8 923 371.00
</t>
  </si>
  <si>
    <t xml:space="preserve">Экспертиза в целях установления рыночной стоимости объекта.                    2 092 000.00
</t>
  </si>
  <si>
    <t xml:space="preserve">Экспертиза в целях установления рыночной стоимости объекта.                    976 148.00
</t>
  </si>
  <si>
    <t>Экспертиза в целях установления рыночной стоимости объекта.                    1558 000.00</t>
  </si>
  <si>
    <t xml:space="preserve">Экспертиза в целях установления рыночной стоимости объекта.                    793 092.00
</t>
  </si>
  <si>
    <t>Экспертиза в целях установления рыночной стоимости объекта.                    3 422 844.00</t>
  </si>
  <si>
    <t xml:space="preserve">Соответствует.                                                                                                                                                                                          • При составлении отчёта оценщиком не допущено нарушения требований федеральных стандартов оценки, предъявляемым к форме и содержанию отчёта, к описанию объекта оценки, к методу расчёта рыночной стоимости объекта оценки, и иных нарушений, которые могли повлиять на определение итоговой величины рыночной стоимости, объекта оценки. Факторы, влияющие на стоимость объекта недвижимости, определены правильно. Ошибки при выполнении математических действии не подпускались. Информация, использованная оценщиком, является достоверной, достаточной и проверяемой.                                                                                                                                           • Выявленное нарушение пункта 12 ФСО-3 (документы, предоставленные заказчиком, не подписаны уполномоченным на то лицом и не заверены в установленном порядке) не оказывает влияния на величину итоговой стоимости.
</t>
  </si>
  <si>
    <t xml:space="preserve">Не соответствует.                                                                                                                                                                                     Согласно выводам судебной экспертизы, содержащимся в экспертном заключении, отчёт об оценке рыночной стоимости спорного земельного участка не соответствует требованиям законодательства РФ об оценочной деятельности, федеральных стандартов оценки.
</t>
  </si>
  <si>
    <t xml:space="preserve">Не соответствует.                                                                                                                                                                                     По результатам судебной экспертизы представленный в материалы дела отчёт не соответствует требованиям законодательства об оценочной деятельности.
</t>
  </si>
  <si>
    <t xml:space="preserve">Не соответствует.                                                                                                                                                                                     Экспертом, сделаны выводы о допущенных оценщиком нарушениях требований Федерального закона №135-ФЗ «Об оценочной деятельности в Российской Федерации» и Федеральных стандартов оценки в Отчёте № &lt;...&gt;.
</t>
  </si>
  <si>
    <t xml:space="preserve">Не соответствует.                                                                                                                                                                                     В судебном решении об этом прямо не говорится. Но с учетом заключения судебной экспертизы, суд указывает, что досудебный отчёт является ненадлежащим доказательством, подтверждающим достоверность указанной в нём итоговой величины рыночной стоимости  объекта. Исходя из этого делаем вывод, что по результатам судебной экспертизы отчёт не соответствует требованиям законодательства об оценочной деятельности.
</t>
  </si>
  <si>
    <t xml:space="preserve">Не соответствует.                                                                                                                                                                                    Согласно выводам судебной экспертизы, содержащимся в экспертном заключении, отчёт об оценке рыночной стоимости спорного земельного участка не соответствует требованиям законодательства РФ об оценочной деятельности, федеральных стандартов оценки (л.д.148-208).
</t>
  </si>
  <si>
    <t xml:space="preserve">Не соответствует.                                                                                                                                                                                    Согласно выводам судебной экспертизы, содержащимся в экспертном заключении, при составлении отчёта № &lt;...&gt; были допущены нарушения требований Федеральных стандартов оценки, предъявляемых к содержанию отчета. Указанные нарушения повлияли на определение итоговой величины рыночной стоимости.
</t>
  </si>
  <si>
    <t xml:space="preserve">Не соответствует.                                                                                                                                                                                     •Согласно выводам судебной экспертизы, оценщиком &lt;.......&gt; при составлении отчёта № &lt;...&gt; были допущены нарушения пунктов 5, 6, 8 и 12 Федерального стандарта оценки №3, пунктов 5, 8, 11 и 22 Федерального стандарта оценки №7, статей 4 и 11 Федерального закона №135-ФЗ «Об оценочной деятельности в Российской Федерации». •Указанные нарушения повлияли на определение итоговой величины рыночной стоимости.
</t>
  </si>
  <si>
    <t xml:space="preserve">Соответствует.                                                                                                                                                                                         • Согласно выводам судебной экспертизы оформление и содержание отчёта об оценке рыночной стоимости земельного участка соответствует требованиям ст.11 Федерального закона № 135-ФЗ «Об оценочной деятельности, федеральным стандартам оценки. 
•Нарушения, которые могли повлиять на определение итоговой величины рыночной стоимости не выявлены. Ошибки при выполнении математических действий не допущены.• Информация об объектах-аналогах, использованная оценщиком, является достоверной, достаточной, проверяемой.
</t>
  </si>
  <si>
    <t xml:space="preserve">
Отчет был подтвержден положительным экспертным заключением.
Судебная экспертиза не проводилась.
Досудебный отчет признан достоверным доказательством.
Исследовав и оценив представленный в материалы дела Отчет, суд, приходит к выводу о его соответствии требованиям Федерального закона № 135-ФЗ и ФСО № 1, 2, 3.
Во-первых, выводы, изложенные в Отчете, соответствуют предмету исследования: в Отчете указана информация о количественных и качественных характеристиках оцениваемого земельного участка (о площади, о виде 
разрешенного использования; о текущем использовании объекта оценки , о наиболее эффективном использовании), присутствует точное описание локального местоположения объекта оценки .
Представленный в материалы дела отчет составлен на дату оценки – 15 ноября 2012 года.
Во-вторых, Оценщиком исследовано социально-географическое положение Свердловской области и произведен анализ рынка земельных участков в г. Екатеринбурге Свердловской области на дату оценки . 
В-третьих, выводы оценщика предельно ясны, обоснованы и не содержат противоречий. 
В-четвертых, в отчете приведены пояснения к расчетам, обеспечивающие проверяемость выводов и результатов, полученных оценщиком.
Профессиональное суждение оценщика ( / / )4 относительно рыночной стоимости объекта оценки полностью подтверждается собранной информацией и приведенными расчетами. 
По итогу введенных оценщиком корректировок, последним был установлен диапазон скорректированной стоимости каждого объекта-аналога.
При исследовании Отчета судом установлено, что проверка выборки объектов-аналогов на однородность сделана оценщиком через коэффициент вариации, величина которого в итоге удовлетворяет требуемому значению до 33%.
Конструктивных доводов о том, что Отчет составлен с нарушениями действующего законодательства об оценочной деятельности и обязательных стандартов оценки , поскольку при его составлении использовались неправильные исходные данные, применялись неверные методики и некорректно производилась рыночная оценка спорного земельного участка, ни одним из лиц участвующих в деле, не заявлено.
Данных об иной рыночной стоимости объекта недвижимости, которые могли бы поставить под сомнение достоверность Отчета об оценке , вопреки положениям части 1 статьи 62, части 1 статьи 248 Кодекса административного судопроизводства Российской Федерации и распределенному между сторонами бремени доказывания обстоятельств, имеющих значение для дела, административными ответчиками не представлено.
</t>
  </si>
  <si>
    <t>Судебная экспертиза не проводилась.
ценив представленные в дело отчеты, суд, признает их соответствующими требованиям Федерального закона № 135-ФЗ и федеральным стандартам оценки .
Стороны по делу доказательств, свидетельствующих о том, что отчеты об оценке являются недостоверными, содержат ничем не обоснованные научные выводы и математические и методологические ошибки, не представили, ходатайств о назначении судебной оценочной экспертизы не заявили.</t>
  </si>
  <si>
    <t xml:space="preserve">Не проводилась проверка соответствия досудебного отчета требованиям законодательства
проверка соответствия отчета судебной экспертизы – 
соответствует требованиям Федерального закона № 135-ФЗ, федеральным стандартам оценки , так как приведенные в экспертном заключении выводы не допускают их неоднозначного толкования; исходные данные и расчеты не вводят в заблуждение; профессиональное суждение эксперта относительно рыночной стоимости земельного участка подтверждается собранной  информацией и приведенными расчетами. 
Расчет рыночной стоимости земельного участка произведен с использованием сравнительного подхода и метода сравнения продаж, что в полной мере согласуется с требованиями федеральных стандартов оценки .
Правильность заключения эксперта , отвечающего требованиям процессуального законодательства, административными ответчиками не опровергнута.
Данных об иной рыночной стоимости земельного участка, которые могли бы поставить под сомнение достоверность заключения эксперта от 29 мая 2018 года, вопреки положениям части 1 статьи 62, части 1 статьи 248 Кодекса административного судопроизводства Российской Федерации и распределенному между сторонами бремени доказывания обстоятельств, имеющих значение для дела, административными ответчиками не представлено.
</t>
  </si>
  <si>
    <t xml:space="preserve">        В решении нет сведений о том, что экспертом прводилась проверка соответствия.  Однако решение содержит следующие замечания к досудебному отчету.                                                                                                                                              
     В верхних колонтитулах страниц отчета указано, что они относятся к отчету об оценке иного объекта оценки, расположенного в г. Волгодонске. Объекты-аналоги имеют существенные отличия от объекта оценки по основным ценообразующим факторам. Расчет корректировки на вид разрешенного использования оценщик провел с применением коэффициентов, утвержденных решением Волгодонской городской Думы об установлении земельного налога (страница 58 отчета, лист дела 93) об оценке, не обосновав применимость указанных данных к земельным участкам в г. Новошахтинске. Вызывает сомнение правомерность отказа оценщика от корректировки на обеспеченность объектов инженерными коммуникациями.Приведенные обстоятельства в совокупности ставят под сомнение обоснованность выводов о размере рыночной стоимости , содержащихся в представленном административным истцом отчете об оценке, и не позволяют положить их в основу решения суда.  </t>
  </si>
  <si>
    <t xml:space="preserve">  Не соответствует.    
  Согласно заключению эксперта стоимость объекта оценки, определенная в отчете от 4 мая 2017 года не подтверждается, рыночная стоимость рассматриваемого земельного участка по состоянию на 1 января 2014 года составляет 37 417 000,00  рублей (показаны параметры возможного интервала рыночной стоимости , нижний интервал выше стоимости согласно проверенному отчету).
     Применительно к конкретным нарушениям ФСО эксперт в письменном заключении обратил внимание на следующие нарушения:
1) многочисленные замечания относительно указания в отчете количественных и качественных характеристик объектов-аналогов допускает неоднозначное толкование полученных результатов оценки и вводит в заблуждение пользователей отчета, что является нарушением п. 5 ФСО 3;
2) выборка объектов-аналогов для расчета рыночной стоимости объекта оценки проведена некорректно, правила отбора объектов-аналогов не описаны, что является нарушением п. 22 ФСО 7.
В заключении отмечены и иные нарушения по вопросу рассмотрения различных частей отчета (таблицы 3-14).</t>
  </si>
  <si>
    <t xml:space="preserve">Представитель Администрации города Владивостока: "Отчет об оценке спорного земельного участка не соответствует 
требованиям , предъявляемым к нему действующим законодательством. Так, результат оценки получен при применении только сравнительного подхода, оценщиком были выбраны некорректные объекты-аналоги".
Проанализировав Отчет № 2762 от 18 декабря 2017 года, составленный оценщиком ФИО8 ФИО14, суд приходит к 
выводу, что в соответствии с пунктом 8 ФСО № 3 оценщиком составлено точное описание объекта оценки. 
Представлена информация о количественных и качественных характеристиках оцениваемого земельного участка, в 
частности, его площади, вида разрешенного использования; количественных и качественных характеристиках элементов, 
входящих в состав объекта оценки, которые имеют специфику, влияющую на результаты оценки объекта оценки; 
информация о текущем использовании объекта оценки, другие факторы и характеристики, относящиеся к объекту 
оценки, существенно влияющие на его стоимость .
</t>
  </si>
  <si>
    <t>зу профилакторий</t>
  </si>
  <si>
    <t>зу детский сад</t>
  </si>
  <si>
    <t>зу театр</t>
  </si>
  <si>
    <t>зу производство</t>
  </si>
  <si>
    <t>зу склад</t>
  </si>
  <si>
    <t>зу автосервис</t>
  </si>
  <si>
    <t>зу офис</t>
  </si>
  <si>
    <t>зу АЗС</t>
  </si>
  <si>
    <t>зу кафе</t>
  </si>
  <si>
    <t>Соответствует.                                                                                                                                                                                          - Согласно выводам судебной экспертизы оформление и содержание отчёта об оценке рыночной стоимости земельного участка  соответствует требованиям ст.11 Федерального закона от 29 июля 1998 года № 135-ФЗ «Об оценочной деятельности, федеральным стандартам оценки ФСО;                                                                                                                      нарушения требований ФСО, предъявляемых к форме и содержанию отчета, к описанию объекта оценки, к методам расчета рыночной стоимости конкретного объекта оценки, и иные нарушения, которые могли повлиять на определение итоговой величины рыночной стоимости, оценщиком не допущены; оценщиком правильно определены факторы, влияющие на стоимость объекта недвижимости;                                                                                                                                 - эксперт не обнаружил ошибок при выполнении математических действий; информация об объектах-аналогах, использованная оценщиком, является достоверной, достаточной, проверяемой.</t>
  </si>
  <si>
    <t>зу МЖС</t>
  </si>
  <si>
    <t>зу СТО</t>
  </si>
  <si>
    <t>зу под "зданиями и сооружениями"</t>
  </si>
  <si>
    <t>зу под ж/д пути на производстве</t>
  </si>
  <si>
    <t>зу котельная</t>
  </si>
  <si>
    <t xml:space="preserve">Относительно соответствия отчета об оценке требованиям законодательства об оценочной деятельности в заключении экспертов указано, что в отчете об оценке выявлены нарушения, которые могли повлиять на определение итоговой величины рыночной стоимости. Ссылки на странице 25 отчета не позволяют подтвердить информацию, анализ факторов, влияющих на стоимость, и не представляется возможным проверить дату подготовки информации. На страницах 23-24 отчета представлен анализ фактических данных только по объектам - аналогам, используемым в расчетах стоимости. Числовые метки на страницах 34-36 отчета определяются экспертным мнением, не проверены на соответствие рыночным данным. Данное обстоятельство не позволяет подтвердить расчет стоимости объекта оценки. Данные обстоятельства не позволяют подтвердить полноту, достаточность и достоверность исходной информации, стоимость объекта оценки и допускают неоднозначное толкование полученных результатов
При таком положении представленный в материалы дела отчёт об оценке рыночной стоимости, составленный от 28 апреля 2017 года, не принимаются судом в качестве достоверного и допустимого доказательства по данному делу в связи с его несоответствием требованиям законодательства Российской Федерации об оценочной деятельности, федеральным стандартам оценки.
</t>
  </si>
  <si>
    <t>зу промка</t>
  </si>
  <si>
    <t>зу гаражи, инфраструктура</t>
  </si>
  <si>
    <t>Относительно соответствия отчета об оценке требованиям законодательства об оценочной деятельности в заключении эксперта указано, что оценщиком  при подготовке отчета  допущены нарушения требований федеральных стандартов оценки, математические ошибки, а также нарушения, которые могли повлиять на определение итоговой рыночной стоимости объекта оценки, что не позволяет утверждать, что информация, использованная оценщиком, является достоверной, достаточной, проверяемой 
Нет, судом указано, что представленный в материалы дела отчет об оценке рыночной стоимости от 21 декабря 2018 года, составленный суд не принимает в качестве доказательства по данному делу.</t>
  </si>
  <si>
    <t>Относительно соответствия отчета об оценке требованиям законодательства об оценочной деятельности в заключении эксперта указано, следующее. В информации Print Screen на странице 58 отчёта на земельном участке (объект-аналог №2) имеется кирпичное здание, при этом оценщик при расчете рыночной стоимости объекта оценки не производит корректировку по данному ценообразующему фактору. Данное обстоятельство не позволяет подтвердить полноту, достоверность и достаточность исходной информации, стоимость объекта оценки и допускают неоднозначность толкования полученных результатов
Суд лишь соглашается с выводом эксперта, при этом не дает иной оценке отчету об оценки, представленным административным истцом</t>
  </si>
  <si>
    <t>Относительно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 а именно не представляется возможным проверить информацию по ссылке на странице 58 отчета, в связи с чем подтвердить влияние фактора на его стоимость ; корректировка на местоположение (страницы 73-75 отчета) выполнена по кадастровой стоимости , что при оспаривании кадастровой стоимости некорректно 
суд указывает, что представленный в материалы дела отчет о рыночной стоимости индивидуального предпринимателя  от 25 сентября 2017 года суд не принимает в качестве доказательства по данному делу.</t>
  </si>
  <si>
    <t>Решение Владимирского областного суда от 22 января 2018 г. по делу № 3А-88/2018</t>
  </si>
  <si>
    <t>зу под гостиницу</t>
  </si>
  <si>
    <t>Решение Владимирского областного суда от 7 февраля 2018 г. по делу № 3А-5/2017</t>
  </si>
  <si>
    <t>Решение Владимирского областного суда от  4 декабря 2017 г. по делу № 3А-496/2017</t>
  </si>
  <si>
    <r>
      <t>В</t>
    </r>
    <r>
      <rPr>
        <sz val="10"/>
        <color rgb="FF000000"/>
        <rFont val="Arial"/>
        <family val="2"/>
        <charset val="204"/>
        <scheme val="minor"/>
      </rPr>
      <t xml:space="preserve"> ходе рассмотрения дела была назначена судебная экспертиза для определения рыночной стоимости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 </t>
    </r>
  </si>
  <si>
    <t>Относительно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нет анализа влияния общей политической обстановки в стране и регионе расположения объекта оценки на рынок оцениваемого объекта; ссылки на страницах 24,25 не представляется возможным проверить, что не позволяет делать выводы об источнике получения соответствующей информации и дате ее подготовки; диапазон стоимости на странице 23 отчета не представляется возможным проверить; на странице 34-35 отчета используются числовые метки определенные экспертным путем, используемые для расчета стоимости объекта оценки, не проведен анализ их значения на соответствие рыночным данным; объект-аналог №2 по информации на страницах 23 и 62 отчета промышленного назначения, объект-аналог №3 по информации на страницах 23 и 63 отчета для организации автостоянки; объект-аналог №4 по информации на страницах 23 и 64 отчета промышленного назначения. Указанные объекты-аналоги не относятся к одному с оцениваемым объектом сегменту рынка и не сопоставимы с ним по ценообразующим факторам; расчет стоимости определение корректировки на дату продажи на странице 33 отчета поводится без ссылки на источник информации; корректировка на разрешенное использование на страницах 33-34 проводится по удельным показателям кадастровой стоимости, что при оспаривании кадастровой стоимости считаем некорректным</t>
  </si>
  <si>
    <t>Решение Владимирского областного суда от  6  декабря 2017 г. по делу № 3А-418/2017</t>
  </si>
  <si>
    <r>
      <t>судом</t>
    </r>
    <r>
      <rPr>
        <sz val="10"/>
        <color rgb="FF000000"/>
        <rFont val="Arial"/>
        <family val="2"/>
        <charset val="204"/>
        <scheme val="minor"/>
      </rPr>
      <t xml:space="preserve"> была назначена судебная экспертиза для определения рыночной стоимости земельного участка с кадастровым номером **** по состоянию на 01 января 2016 года и проверки отчета об оценке на соответствие требованиям законодательства об оценочной деятельности </t>
    </r>
  </si>
  <si>
    <r>
      <rPr>
        <sz val="10"/>
        <color theme="1"/>
        <rFont val="Arial"/>
        <family val="2"/>
        <charset val="204"/>
        <scheme val="major"/>
      </rPr>
      <t>Относительно</t>
    </r>
    <r>
      <rPr>
        <sz val="10"/>
        <color rgb="FF000000"/>
        <rFont val="Arial"/>
        <family val="2"/>
        <charset val="204"/>
        <scheme val="major"/>
      </rPr>
      <t xml:space="preserve">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отсутствует информация о независимости оценщика; ссылки на страницах 44-45 отчета не представляется возможности проверить и, таким образом, проверить анализ фактора конфигурации, формы и рельефа земельного участка, влияющего на стоимость; ссылки на страницах 26,30,44 отчета не позволяют подтвердить информацию и делать выводы о дате ее подготовки; по приведенным ссылкам на странице 26 отчета не представляется возможным проверить фактические данные и интервал значений цен, а также исследование рынка в сегменте оцениваемого объекта; в отчете для расчета арендной ставки, которая применяется при расчете стоимости в рамках доходного подхода, отсутствует анализ ценообразующих факторов, влияющих на стоимость, на странице 39 отчета используется «Справочник оценщика недвижимости - 2016», на странице 18 которого, указывается, что рекомендуемая дата оценки - 1 мая 2016 года и последующие даты, то есть, использована информация после даты оценки; корректировка на местоположение на страницах 65-67 отчета принята по кадастровой стоимости, что при оспаривании кадастровой стоимости считаем некорректным.</t>
    </r>
  </si>
  <si>
    <t>Решение Владимирского областного суда от  16 января 2017 г. по делу № 3А-1/2018</t>
  </si>
  <si>
    <r>
      <t>В</t>
    </r>
    <r>
      <rPr>
        <sz val="10"/>
        <color rgb="FF000000"/>
        <rFont val="Arial"/>
        <family val="2"/>
        <charset val="204"/>
        <scheme val="minor"/>
      </rPr>
      <t xml:space="preserve"> ходе рассмотрения дела судом была назначена судебная экспертиза для определения рыночной стоимости земельного участка по состоянию на 01 января 2016 года и проверки отчета об оценке на соответствие требованиям законодательства об оценочной деятельности </t>
    </r>
  </si>
  <si>
    <r>
      <rPr>
        <sz val="10"/>
        <color theme="1"/>
        <rFont val="Arial"/>
        <family val="2"/>
        <charset val="204"/>
        <scheme val="minor"/>
      </rPr>
      <t>Относительно</t>
    </r>
    <r>
      <rPr>
        <sz val="10"/>
        <color rgb="FF000000"/>
        <rFont val="Arial"/>
        <family val="2"/>
        <charset val="204"/>
        <scheme val="minor"/>
      </rPr>
      <t xml:space="preserve">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в отчете отсутствует анализ влияния общей политической обстановки в стране и регионе расположения объекта оценки на рынок оцениваемого объекта; ссылки на страницах 28,38,66 отчета не представляется возможным проверить, что не позволяет сделать выводы об источнике получения соответствующей информации и дате ее подготовки; в анализе ценообразующих факторов не представляется возможным проверить ссылку на странице 38 отчета, в связи с чем невозможно подтвердить анализ фактора, влияющего на спрос, предложение и цены сопоставимых объектов недвижимости; в анализе рынка на страницах 28 отчета не представляется возможным проверить информацию об объектах (кроме объектов, используемых в расчете стоимости) по имеющимся ссылкам, в связи с чем подтвердить исследование рынка в сегменте, к которому относится объект оценки; в расчете стоимости сравнительным подходом применяется объект-аналог № 2, информация о котором на странице 57 не содержит дату обновления информации, при этом оценщик производит корректировку на условия рынка (страница 60 отчета), принимая дату обновления – 01.08.2015; в расчете стоимости сравнительным подходом корректировка на местоположение для объекта-аналога № 1 (страницы 63-64 отчета) производится оценщиком по удельным показателям кадастровой стоимости, что при оспаривании кадастровой стоимости некорректно, при этом проверить данную корректировку не представляется возможным, корректировка на местоположение части города не производится; в расчете стоимости сравнительным подходом при описании вносимых корректировок на наличие инженерных коммуникаций (страница 65 отчета) оценщик не указывает размер корректировок на наличие коммуникаций, при этом на странице 69 отчета в таблице 19 производит корректировку по данному фактору, хотя информации на страницах 55-58 отчета об объектах-аналогах недостаточно для использования данной корректировки </t>
    </r>
  </si>
  <si>
    <t>Решение Владимирского областного суда от  18 октября 2017 г. по делу № 3А-364/2017</t>
  </si>
  <si>
    <r>
      <t>В</t>
    </r>
    <r>
      <rPr>
        <sz val="10"/>
        <color rgb="FF000000"/>
        <rFont val="Arial"/>
        <family val="2"/>
        <charset val="204"/>
        <scheme val="minor"/>
      </rPr>
      <t xml:space="preserve"> ходе рассмотрения дела судом была назначена судебная экспертиза для определения рыночной стоимости земельного участка и проверки отчета об оценке на соответствие требованиям законодательства об оценочной деятельности </t>
    </r>
  </si>
  <si>
    <r>
      <t>Относительно</t>
    </r>
    <r>
      <rPr>
        <sz val="10"/>
        <color rgb="FF000000"/>
        <rFont val="Arial"/>
        <family val="2"/>
        <charset val="204"/>
        <scheme val="minor"/>
      </rPr>
      <t xml:space="preserve"> соответствия отчета об оценке требованиям законодательства об оценочной деятельности в заключении экспертов указано, что при проведении исследования экспертами выявлены нарушения, которые могли бы повлиять на определение итоговой величины рыночной стоимости, а именно: ссылки на страницах 50,51,52,53,62 отчета не представляется возможным проверить. В анализе рынка на страницах 57-58 отчета невозможно проверить фактические данные о ценах сделок (предложений) с земельными участками и диапазон их стоимости на странице 59 отчета. В отчете на странице 52отсутствует ссылка на источник информации. Объект-аналог №3 по информации на странице 73 отчета имеет улучшения, при этом корректировка по этому фактору оценщиком при расчете стоимости не проводится. Корректировка на местоположение на страницах 79-81 отчета проводится по удельным показателям кадастровой стоимости, что при оспаривании кадастровой стоимости некорректно. </t>
    </r>
  </si>
  <si>
    <t>Решение Владимирского областного суда от  21 декбря 2018 г. по делу № 3А-411/2018</t>
  </si>
  <si>
    <t>Решение Владимирского областного суда от 24 мая 2019 г. по делу № 3А-61/2018</t>
  </si>
  <si>
    <t>по ходатайству представителя административного истца, судом была назначена судебная экспертиза для определения рыночной стоимости земельных участков и проверки отчета об оценке на соответствие требованиям законодательства об оценочной деятельности</t>
  </si>
  <si>
    <t xml:space="preserve">Оценщиком  при подготовке отчета допущены нарушения требования федеральных стандартов оценки, а также нарушения, которые могли бы повлиять на определение итоговой рыночной стоимости объекта оценки, что не позволяет утверждать, что информация использованная оценщиком, является достоверной, достаточной, проверяемой </t>
  </si>
  <si>
    <t>Решение Владимирского областного суда от  24 мая 2019 г. по делу № 3А-62/2019</t>
  </si>
  <si>
    <t xml:space="preserve">Оценщиком при подготовке отчета года допущены нарушения требования федеральных стандартов оценки, а также нарушения, которые могли бы повлиять на определение итоговой рыночной стоимости объекта оценки, что не позволяет утверждать, что информация использованная оценщиком, является достоверной, достаточной, проверяемой </t>
  </si>
  <si>
    <t xml:space="preserve"> Ээкспертиза не проводилась</t>
  </si>
  <si>
    <t>зу магазин</t>
  </si>
  <si>
    <t>Перед экспертом не ставился вопрос о соответствии досудебного отчета требованиям законодательства. При этом "При исследовании в судебном заседании отчета об оценке, возникли вопросы, в связи с чем, в целях определения действительной рыночной стоимости земельного участка по инициативе административного истца судом была назначена судебная оценочная экспертиза, проведение которой было поручено ООО»
суд признал соответствующим требованиям законодательства только отчет судебной экспертизы, не называя при этом досудебный отчет недопустимым доказательством</t>
  </si>
  <si>
    <t>Судом первой инстанции была назначена экспертиза по определению рыночной стоимости, в соответствии с  которым рыночная стоимость земельного участка с кадастровым номером N по состоянию на 01 января 2015 года составляет 4 754 826 рублей.</t>
  </si>
  <si>
    <t xml:space="preserve">
Не проводилась проверка соответствия досудебного отчета требованиям законодательства.
Не содержится, только проверка соответствия отчета судебной экспертизы.
Судом апелляционной инстанции проводится  проверка судебного отчета, назначенного судом первой инстанции:
«Эксперт произвел анализ рынка недвижимости, к которому относится оцениваемый объект, и по результатам анализа определил ценообразующие факторы, используемые при определении рыночной стоимости названного земельного участка. Экспертом мотивировано использование сравнительного подхода с методом сравнения продаж, обоснован отказ от применения методов затратного и доходного подходов, отобранные  объекты-аналоги сопоставимы с объектом оценки по основным ценообразующим факторам с применением соответствующих корректировок. Содержащиеся в заключении сведения дают представление о местоположении объектов-аналогов и иных их характеристиках, учтенных экспертом при расчете итоговой величины рыночной стоимости объекта оценки».                                                              "Суд первой инстанции сделал вывод, что заключение эксперта соответствует требованиям законодательства об экспертной и оценочной деятельности, федеральных стандартов оценки и содержит все необходимые сведения доказательственного значения, влияющие на определение рыночной стоимости спорного земельного участка".
</t>
  </si>
  <si>
    <t>зу кемпинг</t>
  </si>
  <si>
    <t>зу автостоянка</t>
  </si>
  <si>
    <t>зу банк</t>
  </si>
  <si>
    <t xml:space="preserve">зу </t>
  </si>
  <si>
    <t>зу горные работы</t>
  </si>
  <si>
    <t>зу сооружения</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</si>
  <si>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</si>
  <si>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 а также отсутствие в материалах дела доказательств, опровергающих выводы эксперта.</t>
  </si>
  <si>
    <t xml:space="preserve">Не проводилась проверки соответствия. Но рыночная стоимость была установлена в соотсвесвии с результатами экспертизы, а не отчета об оценке 
</t>
  </si>
  <si>
    <t>помещение</t>
  </si>
  <si>
    <t>зу сх производ</t>
  </si>
  <si>
    <t xml:space="preserve">Эксперт пришел к выводу о несоответствии отчёта об оценке обязательным требованиям. Каким именно – не указано.
</t>
  </si>
  <si>
    <t>зу общ-деловое</t>
  </si>
  <si>
    <t>зу спорт-оздор</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</si>
  <si>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</si>
  <si>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 xml:space="preserve">Не проводилась проверки соответствия. Но рыночная стоимость была установлена в соотсвесвии с результатами экспертизы, а не отчета об оценке 
</t>
  </si>
  <si>
    <t>В заключении указано, что отчёт об оценке подготовлен без грубых нарушений законодательства, что даёт основания согласиться с размером рыночной стоимости, указанной в отчёте.</t>
  </si>
  <si>
    <t>помещ нежилое</t>
  </si>
  <si>
    <t>Не проводилась проверки соответствия. Но рыночная стоимость была установлена в соотсвесвии с результатами экспертизы, а не отчета об оценке 
Судом установлено соответствие заключения эксперта требованиям требованиям относимости, допустимости, и не вызывает сомнений в достоверности,</t>
  </si>
  <si>
    <t>помещ.</t>
  </si>
  <si>
    <t>Да, в нарушение подпункта «в» пункта 22 Федерального стандарта оценки №7 оценщиком не определены правила отбора объектов-аналогов, утверждение о нахождении объекта оценки в 4 ценовом поясе не подтверждено в нарушение пункта 5 Федерального стандарта оценки №3.
суд установил, что отчёт об оценке, представленный административным истцом, не соответствует требованиям действующего законодательства.</t>
  </si>
  <si>
    <t>Нет, данных о соответствии или несоответсвии отчета при рассмотрении в первой инстанции.. 
Судом установлено соответствие заключения эксперта требованиям процессуального законодательства и законодательства об оценочной деятельности, а также отсутствие в материалах дела доказательств, опровергающих выводы эксперта.</t>
  </si>
  <si>
    <t>жилой дом</t>
  </si>
  <si>
    <t>Сделан вывод о соответсвии отчета установленным требованиям действующего законодательства.</t>
  </si>
  <si>
    <t>зу шииный центр</t>
  </si>
  <si>
    <t xml:space="preserve">Экспертиза в целях проверки соответствии отчета требованиям законодательства Российской Федерации об оценочной деятельности не назначалась.	</t>
  </si>
  <si>
    <t>Экспертиза в целях проверки соответствии отчета требованиям законодательства Российской Федерации об оценочной деятельности и установления рыночной стоимости. Не назначалась</t>
  </si>
  <si>
    <t xml:space="preserve">Вывод о соответствии отчета требованиям законодательства Российской Федерации об оценочной деятельности. Суд читает, что в отчете об оценке проанализированы необходимые факторы, оказывающие влияние на стоимость объекта оценки. При этом в отчете приведена информация по всем ценообразующим факторам, использовавшимся при определении стоимости .	</t>
  </si>
  <si>
    <t xml:space="preserve">Экспертиза в целях проверки соответствии отчета требованиям законодательства Российской Федерации об оценочной деятельности и установления рыночной стоимости нетназнгачалась. </t>
  </si>
  <si>
    <t xml:space="preserve">Экспертиза в целях проверки соответствии отчета требованиям законодательства Российской Федерации об оценочной деятельности и установления рыночной стоимости не проводилась   </t>
  </si>
  <si>
    <t>нет данных</t>
  </si>
  <si>
    <t xml:space="preserve">Решение Курского областного суда от 7 февраля 2019 г. по делу № 3А-8/2019
</t>
  </si>
  <si>
    <t>зу автосалон СТО</t>
  </si>
  <si>
    <t>зу больница</t>
  </si>
  <si>
    <t>зу  контора</t>
  </si>
  <si>
    <t>зу офис и склад</t>
  </si>
  <si>
    <t>зу гаражи и стройоотдел</t>
  </si>
  <si>
    <t>зу гипермаркет</t>
  </si>
  <si>
    <t>зу офис, склад</t>
  </si>
  <si>
    <t>зу коммун-складск</t>
  </si>
  <si>
    <t>зу  мжс</t>
  </si>
  <si>
    <t>Судебная экспертиза по делу 
назначена.
"Согласно заключению 
эксперта рыночная стоимость 
земельного участка по состоянию на 
1 февраля 2015 года составляла 
16263 000 рублей."</t>
  </si>
  <si>
    <t>зу нежилые помешения</t>
  </si>
  <si>
    <t>здание магазин</t>
  </si>
  <si>
    <t>зу жд транспорт</t>
  </si>
  <si>
    <t xml:space="preserve">да </t>
  </si>
  <si>
    <t>зу особоохр, производство</t>
  </si>
  <si>
    <t>По делу назначена судебная экспертиза по определению рыночной стоимости объекта недвижимости.
Согласно заключению от 25 февраля 2019 года  судебной оценочной экспертизы, рыночная стоимость объекта недвижимости на дату определения кадастровой стоимости составляет 34889000 рублей.
По делу была назначена повторная судебная экспертиза.
 Согласно заключению от 25 апреля 2019 года 
повторной судебной оценочной экспертизы, 
рыночная стоимость объекта недвижимости на дату определения кадастровой стоимости составляет 23156 000 рублей.</t>
  </si>
  <si>
    <t>По делу назначена судебная экспертиза по определению рыночной стоимости объекта недвижимости.
  Согласно заключению от 28 февраля 2019 года судебной оценочной экспертизы, 
рыночная стоимость объекта недвижимости на дату определения кадастровой стоимости составляет 42962040 рублей.</t>
  </si>
  <si>
    <t>По делу назначена судебная экспертиза по определению рыночной стоимости земельного участка.
  Согласно заключению от 29 марта 2019 года 
судебной оценочной экспертизы, 
рыночная стоимость объекта недвижимости на дату определения кадастровой стоимости  составляет 15948900 рублей.</t>
  </si>
  <si>
    <t>По делу назначена судебная экспертиза по определению рыночной стоимости объекта недвижимости.
 Согласно заключению от 13 февраля 2019 года 
судебной оценочной экспертизы, 
рыночная стоимость объекта недвижимости на дату определения кадастровой стоимости составляет 6571000 рублей.
Назначена повторная судебная экспертиза. 
 Согласно заключению от 16 апреля 2019 года повторной судебной оценочной экспертизы, 
рыночная стоимость объекта недвижимости на дату определения кадастровой стоимости составляет 6463159 рублей.</t>
  </si>
  <si>
    <t>зу  санат-курорт</t>
  </si>
  <si>
    <t>зу</t>
  </si>
  <si>
    <t>зу  отдых и туризм</t>
  </si>
  <si>
    <t>зу сто</t>
  </si>
  <si>
    <t>зу подсоб. хоз.</t>
  </si>
  <si>
    <t>зу кафе-магазин</t>
  </si>
  <si>
    <t>зу мжс</t>
  </si>
  <si>
    <t>По делу была назначена оценочная экспертиза по определению рыночной стоимости объекта недвижимости. 
 Размер рыночной стоимости, установленной экспертизой составляет: 2 164 000, 00 руб.</t>
  </si>
  <si>
    <t>По делу была назначена оценочная экспертиза по определению рыночной стоимости объекта недвижимости.
 Размер рыночной стоимости, установленной экспертизой составляет: 56 677 000 руб.</t>
  </si>
  <si>
    <t>По делу была назначена оценочная экспертиза по определению рыночной стоимости объекта недвижимости.
Размер рыночной стоимости, установленной экспертизой составляет: 1 459 000, 00 руб.</t>
  </si>
  <si>
    <t>По делу была назначена оценочная экспертиза по определению рыночной стоимости объекта недвижимости.
 Размер рыночной стоимости, установленной экспертизой составляет:
 5 590 517 рублей.</t>
  </si>
  <si>
    <t>По делу была назначена оценочная экспертиза по определению рыночной стоимости объектов недвижимости в целях .
 Размер рыночной стоимости, установленной экспертизой составляет: 1) 43 702 000 руб.
 2) 7 131 000 руб.
 3) 52 049 000 руб.</t>
  </si>
  <si>
    <t>зу  база отдыха</t>
  </si>
  <si>
    <t>Назначено экспертиз</t>
  </si>
  <si>
    <t>здание нежилое</t>
  </si>
  <si>
    <t>помещ.админ-произв</t>
  </si>
  <si>
    <t>Площадь объекта оценки</t>
  </si>
  <si>
    <t>сооружение</t>
  </si>
  <si>
    <t>здание офис</t>
  </si>
  <si>
    <t>Объект и вид использования</t>
  </si>
  <si>
    <t>здание производств</t>
  </si>
  <si>
    <t>здание магазин, офис, пр-во, игр. автоматы</t>
  </si>
  <si>
    <t>зу  оздоровител</t>
  </si>
  <si>
    <t>зу здравоохран</t>
  </si>
  <si>
    <t>корпус спальный</t>
  </si>
  <si>
    <t>столовая, клуб</t>
  </si>
  <si>
    <t>адмнистр. Центр</t>
  </si>
  <si>
    <t>зу рекреация</t>
  </si>
  <si>
    <t>Содержится вывод о наличии в Отчете об оценке нарушений, влияющих на определение итоговой величины рыночной стоимости земельных участков.
В отчете не приведен анализ политической ситуации в стране и регионе расположения объекта оценки. В связи с невозможностью проверки ссылок на страницах 38-38, 41-44, 47, 48, 49, 50, 51-52, 53-54, 62-63, 67-68, 74, 79, 83 Отчета об оценке, не представляется возможным подтвердить отсутствие информации после даты оценки и анализ в сегменте объекта оценки, интервал значений цен; в связи с отсутствием ссылок на источник информации не представляется возможным проверить влияние таких факторов, как наличие водоема, площади, местоположения, качества окружения, транспортной и пешеходной доступности, на стоимость объектов. В этой связи непроверяемыми являются и корректировки на местоположение, площадь и наличие водоема. Данные обстоятельства не позволяют подтвердить полноту, достоверность и достаточность исходной информации, стоимость объектов оценки и допускают неоднозначное толкование результатов.                                                                         
Также суд указал, что в отличие от судебного эксперта-оценщика, предупрежденного судом об уголовной ответственности за дачу заведомо ложного заключения, оценщик ФИО 1 определял рыночную стоимость спорного земельного участка в рамках гражданско-правового договора, заключенного в частном порядке с Обществом с ограниченной ответственностью.</t>
  </si>
  <si>
    <t>зу очистные сооруж</t>
  </si>
  <si>
    <t>зу артскважина</t>
  </si>
  <si>
    <t>Решение Верховного Суда Чувашской Республики от 10 января 2019 г. по делу № 3А-5/2019</t>
  </si>
  <si>
    <t>зу жилищн строит</t>
  </si>
  <si>
    <t>Решение Верховного Суда Республики Адыгея от 9 июня 2018 г. по делу № 3А-36/2018</t>
  </si>
  <si>
    <t>зу рынок и придорожный сервис</t>
  </si>
  <si>
    <t xml:space="preserve">зу произвдство </t>
  </si>
  <si>
    <t>Не соответствует.
1) выразившееся в ошибках, допущенных при реализации сравнительного подхода к оценке.
2) некорректном подборе объектов аналогов и внесении необоснованных корректировок к их ценам, которые привели к существенному искажению стоимости объекта недвижимости.</t>
  </si>
  <si>
    <t>Не проводилась проверка соответствия.
Однако, суд всё же дал свой комментарий.
1) Что касается Отчета, сделанного ООО МБНЭ «АУТАС», то данный Отчет по форме и содержанию не является заключением эксперта.
2) В разделе 13 Отчета указано, что Оценщик не несет ответственности за достоверность исходной информации, в связи с чем данный Отчет и Экспертное Заключение не могут для суда иметь приоритетное значение перед заключением судебной экспертизы.</t>
  </si>
  <si>
    <t>Несмотря на назначение экспертизы в целях проверки обоснованности досудебного отчета, о соответствии либо несоответствии досудебного отчета требованиям законодательства выводов суд не сделал. 
При этом, судебной экспертизой установлена рыночная стоимость (9 432 000 рублей), которая и легла в основу кадастровой стоимости.
Следовательно, суд так и не дал объяснений, в силу чего он не принял рыночную стоимость, установленную досудебным отчетом.
Но стоит заметить, что это возможно объясняется тем, что сам истец уже после того, как была получена стоимость по судебному отчету заявил уточнение исковых требований и попросил установить кадастровую стоимость в размере, равном 9 432 000 рублей.</t>
  </si>
  <si>
    <t xml:space="preserve">Не соответствует.
1) оценщиком нарушены требования главы V и пункта 22 ФСО –7, пункт 10 ФСО-1, пункт 5 ФСО-3, которые повлияли на определение итоговой величины рыночной стоимости. </t>
  </si>
  <si>
    <t>Решение Верховного Суда Республики Адыгея от 22 апреля 2019 г. по делу № 3А-17/2019</t>
  </si>
  <si>
    <t>Отказано в иске, значит сохранилась стоимость 56 394 777,16.
Примечательно, что суд не принял как отчет, так   и заключение эксперта.      В частности суд отметил, что заключение эксперта содержит в себе недостоверную и противоречивую информации.
1) Так, согласно экспертного заключения при расчете рыночной стоимости земельного участка сравнительным методом были использованы 3 объекта-аналога, а именно: объект-аналог № 1 общей площадью 200 сот., стоимостью 9 000 000 руб.; объект-аналог № 2 общей площадью 5800 сот., стоимостью 295000 000 руб.; объект-аналог № 3 общей площадью 240 сот., стоимостью 13 500 000 руб. Из публикации о продаже объекта-аналога № 2 следует, что отчуждался объект с кадастровым номером 01:05:3305001:535. В то же время, согласно справочной информации по объектам недвижимости в режиме онлайн, площадь вышеназванного земельного участка составляет 581571 кв.м. (дата постановки на кадастровый учет 25.04.2008), из чего следует, что в расчете использована недостоверная информация.
2) Кроме того, из публикации усматривается, что дата обновления 24.02.2019, из чего следует, что данный объект не мог быть использован в расчете (т.е. допущено нарушение требований установленных п. 8 ФСО №1).
3) Из публикации о продаже объекта-аналога № 3 следует, что за 13 500 000 руб. отчуждался объект площадью 4 га, а не 240 сот. 4) Далее из текста объявления следует, что отчуждался объект с кадастровым номером № общей площадью 2,4 га (указанная площадь подтверждается сведениями из справочной информации по объектам недвижимости в режиме онлайн), стоимость 1 га составляет 3375000 рублей.  На основании вышеизложенного следует, что стоимость объекта площадью 2,4 га должна составлять 8.100.000 рублей, из чего следует, что в расчете экспертом использована недостоверная и противоречивая информация.
По данным основаниям суд не может принять за основу и сам Отчет, представленный административным истцом к исковому заявлению.</t>
  </si>
  <si>
    <t>Решение Верховного Суда Республики Адыгея от 30 января 2019 г. по делу № 3а-4/2019 (3А-110/2018)</t>
  </si>
  <si>
    <t>Не соответствует.
1) оценщиком допущены нарушения требований федеральных стандартов оценки и иные нарушения, которые могли повлиять на определение итоговой величины рыночной стоимости, а именно неправильно определены факторы, влияющие на стоимость объекта недвижимости; допущены математические ошибки, которые повлияли на определение итоговой величины рыночной стоимости.
2) также оценщиком допущены нарушения требований: пункта 8 Федерального стандарта оценки «Общие понятия оценки, подходы и требования к проведению оценки» (ФСО № 1); подпунктов 5, 9 Федерального стандарта оценки «Требования к отчету об оценке (ФСО № 3)» утвержденного Приказом Минэкономразвития России от 20.05.2015 № 299; пункта 22 Федерального стандарта оценки «Оценка недвижимости » (ФСО № 7) утвержденного Приказом Минэкономразвития России от 25.09.2014 № 611, которые повлияли на определение итоговой величины рыночной стоимости.
Не соответствует также и первичный судебный отчет.
1) допущены нарушения требований федеральных стандартов оценки и иные нарушения, которые повлияли на определение итоговой величины рыночной стоимости : не правильно определены факторы, влияющие на стоимость объектов недвижимости, допущены ошибки при выполнении математических действий, информация, использованная оценщиком, не является достоверной, достаточной и проверяемой.</t>
  </si>
  <si>
    <t>Решение суда Ханты-Мансийского автономного округа – Югры от 17 января 2017 г. по делу № 3А-156/2016 (№ 3а-6/2017)</t>
  </si>
  <si>
    <t>Нашли свое объективное подтверждение сомнения в обоснованности представленного истцом отчета и достоверности определенной в нем рыночной стоимости объекта оценки, в связи с несоответствием данного отчета требованиям законодательства об оценочной деятельности и Федеральным стандартам оценки (вывод сделан судом).</t>
  </si>
  <si>
    <t>зу битумохранилищ</t>
  </si>
  <si>
    <r>
      <t xml:space="preserve">Повторная экспертиза в целях установления рыночной стоимости (судом апелляционной инстанции).   86 845 198,09 руб.
</t>
    </r>
    <r>
      <rPr>
        <i/>
        <sz val="10"/>
        <color theme="1"/>
        <rFont val="Arial"/>
        <family val="2"/>
        <charset val="204"/>
      </rPr>
      <t>В заключении первоначальной экспертизы, проведенной судом первой инстанции, стоимость определена в размере 77 767 235 руб и в последующем уточнена до 82 338 627 руб.</t>
    </r>
  </si>
  <si>
    <t>Не проводилась проверка соответствия.
Судом указано (суд согласился с доводами ответчика), что 
- в отношении объекта-аналога N 1 указана ошибочная информация о праве, в расчете используется неверная площадь участка. 
- Использование аналога N 2 для сравнения с оцениваемым объектом несопоставимо по виду разрешенного использования, отсутствует подтверждение на дату предложения.
- По аналогу N 3 оценщиком не учтено, что он представлен тремя участками, разрешенное использование - под полуразрушенное здание. - Также отчет содержит множественные технические ошибки, что в итоге приводит к искажению итоговой информации.
Таким образом, суд приходит к выводу о несоответствии отчета об оценке ст. 11 Закона N 135-ФЗ, п. п. 10, 11 и п. 22в ФСО N 7, п. 5 ФСО N 3, и он не может быть принят в качестве достоверного доказательства по делу</t>
  </si>
  <si>
    <t>зу торговый центр</t>
  </si>
  <si>
    <t>зу  карьер известняка</t>
  </si>
  <si>
    <t>Экспертиза в целях проверки отчета и установления рыночной стоимости. 
 Участок №1 – 1 147 548 472,72 руб.
Участок №2 – 271 257 103,52 руб.</t>
  </si>
  <si>
    <r>
      <t xml:space="preserve">Решение Липецкого областного суда от 01.02.2018 по делу N 3а-4/2018
</t>
    </r>
    <r>
      <rPr>
        <i/>
        <sz val="10"/>
        <color theme="1"/>
        <rFont val="Arial"/>
        <family val="2"/>
        <charset val="204"/>
      </rPr>
      <t>(оставлено в силе Апелляционным определением Липецкого областного суда от 02.04.2018 по делу N 33а-1168/2018)</t>
    </r>
  </si>
  <si>
    <t>АЗС, автосервис</t>
  </si>
  <si>
    <t>зу  АГНС</t>
  </si>
  <si>
    <t>зу  производство</t>
  </si>
  <si>
    <t>Экспертизы в целях проверки отчета и установления рыночной стоимости.
Участок №1 – 2 797 340 руб.
Участок №2 – 2 623 920 руб.</t>
  </si>
  <si>
    <t>Не проводилась проверка соответствия.
Суд признал, что отчет об оценке ООО "Агентство экспертизы недвижимости" N 48-ОКС 27/17 от 05.06.2017 г. не соответствует требованиям ФСО N 3, что не оспорено истцом.</t>
  </si>
  <si>
    <t xml:space="preserve">Не соответствует.
На основании проведенного исследования отчета об оценке ООО "А" от 14.10.2016 года N выявлены несоответствия п. 22в ФСО N 7, п. 5 ФСО N 3, влияющие на итоговую стоимость объекта оценки.
Административный истец и его представитель согласились с выводами проведенной по делу судебной экспертизы.
</t>
  </si>
  <si>
    <t>зу призводство</t>
  </si>
  <si>
    <t>зу ЛПХ</t>
  </si>
  <si>
    <t>зу коммун.хоз.</t>
  </si>
  <si>
    <t>зу торг-промыш комплекс</t>
  </si>
  <si>
    <t>зу культ-развл центр</t>
  </si>
  <si>
    <t>Решение Воронежского областного суда от «19» сентября 2017 по Делу № 3а-562/2017</t>
  </si>
  <si>
    <t>зу жд пути</t>
  </si>
  <si>
    <t>зу быт обслуж</t>
  </si>
  <si>
    <t>Решение Воронежского областного суда от «15» марта 2018 года по делу № 3а-149/2018 (3а-878/2017)</t>
  </si>
  <si>
    <t>зу база</t>
  </si>
  <si>
    <t>Решение Мурманского областного суда от 26.02.2018 по делу № 3А-4/2018</t>
  </si>
  <si>
    <t>зу  склады</t>
  </si>
  <si>
    <t>Не соответствует.
Установлено несоответствие данных отчетов требованиям Федерального закона от 29 июля 1998 No 135-ФЗ «Об оценочной деятельности в РФ», Федеральных стандартов оценки, предъявляемых к форме и содержанию отчета, к описанию объектов оценки, к методам расчета рыночной стоимости конкретных объектов оценки. 
По мнению эксперта, допущенные несоответствия могли повлиять на определение итоговой величины рыночной стоимости, в том числе неправильно определены факторы, влияющие на стоимость объекта недвижимости, допускались ошибки при выполнении математических действий, информация, использованная оценщиком недостоверна, непроверяема.</t>
  </si>
  <si>
    <t>зу  АЗС</t>
  </si>
  <si>
    <t xml:space="preserve">Соответствует.
Проведена проверка соответствия отчета об оценке общим требованиям (ФЗ № 135-ФЗ, ФСО № 1, №2, №3), результаты которой представлены в таблице. Экспертом проведен анализ рынка объекта оценки , определен и проанализирован сегмент рынка, к которому принадлежит объект исследования, проведено обоснование применения сравнительного подхода к оценке земельного участка. 
Кроме того, проанализирован вывод оценщика, что сегмент производственно-складской недвижимости наиболее сопоставим с сегментом земель под объекты рекреации, при выборе аналогов оценщик руководствовался в первую очередь аналогичностью местоположения с оцениваемым объектом.
</t>
  </si>
  <si>
    <t>Не проводилась проверка соответствия.
У суда только возникли сомнения: "Проверяя представленный административным истцом отчет № * от _ _ года, у суда возникли сомнения относительно достоверности выводов, содержащихся в нем, поскольку объект оценки отличается от объектов аналогов наличием в непосредственной близости железнодорожной ветки, при этом цена объекта - аналога не откорректирована соответствующему элементу сравнения."</t>
  </si>
  <si>
    <t>зу  торговля</t>
  </si>
  <si>
    <t>здание ТоргЦентр</t>
  </si>
  <si>
    <t>зу столовая</t>
  </si>
  <si>
    <t>зу ТРК</t>
  </si>
  <si>
    <t>Не проводилась проверка соответствия.
"... [П]редставленный административным истцом отчет в качестве доказательства имеет недостатки, влияющие на рыночную стоимость оцениваемого объекта, и не отвечает требованиям достоверности и допустимости доказательств, в связи с чем по делу была назначена судебная экспертиза..."</t>
  </si>
  <si>
    <t>Решение Омского областного суда по делу № 3А-33/2019 от 29.04.2019 года</t>
  </si>
  <si>
    <t>здание автомойка</t>
  </si>
  <si>
    <t>Решение Омского областного суда по делу № 3А-10/2018 от 15.03.2018 года</t>
  </si>
  <si>
    <t>Решение Омского областного суда по делу № 3А-109/ 2018 от 27.11.2018 года</t>
  </si>
  <si>
    <t>Решение Омского областного суда по делу № 3А-97 /2018 от 29.11.2018 года</t>
  </si>
  <si>
    <t>Данный вопрос не был рассмотрен в судебной экспертиизе</t>
  </si>
  <si>
    <t>Данный вопрос не был рассмотрен в судебной экспертизе                                                                                                                                           Суд приходит к выводу о том, что он не может быть принят в качестве достоверного и достаточного доказательства рыночной стоимости рассматриваемого объекта недвижимости ввиду следующего.
Из приложения № 4 к отчету от 25 февраля 2019 г. № 018/2019 следует, что оценщик Афонина Е.Е., составившая отчет, имеет высшее профессиональное образование с квалификацией «инженер» по специальности «городской кадастр », а также диплом о профессиональной переподготовке по специальности «Оценка стоимости предприятия (бизнеса)» (т.1 л.д.70).
В соответствии с положениями ч. 3 ст. 4 и абз. 4 ч. 2 статьи 24 Федерального закона «Об оценочной деятельности в Российской Федерации» с 01 апреля 2018 г. оценщик может осуществлять оценочную деятельность только по направлениям, указанным в квалификационном аттестате.
В соответствии с приказом Минэкономразвития России от 29 мая 2017 г. № 257 «Об утверждении Порядка формирования перечня экзаменационных вопросов для проведения квалификационного экзамена в области оценочной деятельности, Порядка проведения и сдачи квалификационного экзамена в области оценочной деятельности, в том числе порядка участия претендента в квалификационном экзамене в области оценочной деятельности, порядка определения результатов квалификационного экзамена в области оценочной деятельности, порядка подачи и рассмотрения апелляций, предельного размера платы, взимаемой с претендента за прием квалификационного экзамена в области оценочной деятельности, типов, форм квалификационных аттестатов в области оценочной деятельности, Порядка выдачи и аннулирования квалификационного аттестата в области оценочной деятельности» направлениями оценочной деятельности, по которым выдаются квалификационные аттестаты, являются: оценка недвижимости; оценка движимого имущества; оценка бизнеса.
При этом отчет об оценке, составленный после 01 апреля 2018 г., должен быть подписан оценщиком (экспертом), имеющим квалификационный аттестат по соответствующему направлению оценочной деятельности. В ином случае отчет об оценке будет составлен с нарушением норм законодательства, регулирующего оценочную деятельность в Российской Федерации. 
Исходя из изложенного, Афонина Е.Е., провела исследование и составила отчет об оценке, не имея документа об образовании и (или) о переквалификации, подтверждающего получение высшего образования в области оценочной деятельности по направлению «Оценки недвижимости». Имеющегося у Афониной Е.Е. образования недостаточно для проведения исследований по оценке рыночной стоимость объектов недвижимости.
Учитывая положения абз. 1 п. 3 Федерального стандарта оценки № 3 «Требования к отчету об оценке», утвержденного приказом Минэкономразвития России от 20 мая 2015 г. № 299, отчет от 25 февраля 2019 г. № 018/2019, подготовленный ООО «Центр экспертизы и оценки», не может считаться отчетом об оценке и не влечет соответствующих правовых последствий.</t>
  </si>
  <si>
    <t>Данный вопрос не был рассмотрен в судебной экспертизе
Проанализировав представленный административным истцом отчет, суд приходит к выводу о том, что он не может быть принят в качестве достоверного и достаточного доказательства рыночной стоимости рассматриваемого земельного участка, поскольку при определении рыночной стоимости эксперт неверно произвел подбор объектов-аналогов: объявления об объектах-аналогах датированы 2019 годом, в то время как датой оценки является 01 января 2014 г.; также не указаны кадастровые номера объектов-аналогов, в связи с чем их ценообразующие характеристики и вид разрешенного использования не поддаются достоверной проверке и подвергаются сомнению. Кроме того, экспертом не применены корректировки на местоположение земельных участков-аналогов, на наличие коммуникаций, площадь и транспортную доступность. Определяя размер корректировки на торг, эксперт применил методические рекомендации для определения кадастровой стоимости в ходе государственной кадастровой оценки, рассчитывая при этом рыночную стоимость . Указанные недостатки свидетельствует о несоответствии отчета Федеральным стандартам оценки №№ 1, 3, 7, утвержденным приказами Минэкономразвития России от 20 мая 2015 г. № 297, от 20 мая 2015 г. № 299, от 25 сентября 2014 г. № 611.</t>
  </si>
  <si>
    <t>Данный вопрос не был рассмотрен в судебной эксперьтизе
Проанализировав представленный административным истцом отчет, суд приходит к выводу о том, что он не может быть принят в качестве достоверного и достаточного доказательства рыночной стоимости рассматриваемого объекта недвижимости, поскольку экспертом № 1 при составлении отчета был использован Сборник укрупненных показателей восстановительной стоимости зданий и сооружений для переоценки основных фондов на &lt;...&gt; Вместе с тем, указанный сборник не является наиболее близким по дате издания к дате строительства оцениваемого жилого дома (1960 год), отражение затрат исходя из технологий и материалов, применявшихся в году строительства, достоверным не является. Кроме того, при составлении отчета эксперт не располагал всем необходимым объемом технической документации на объект недвижимости, технический паспорт на жилой дом был представлен фрагментарно, что повлияло на выводы оценщика относительно материалов, использованных при постройке, состояния объекта недвижимости. Отказ от сравнительного и доходного подходов оценщиком мотивирован недостаточно, что также свидетельствует о несоответствии отчета Федеральным стандартам оценки №№ 1, 4, 7, утвержденным приказами Минэкономразвития России № 297 от 20 мая 2015 г., № 508 от 22 октября 2010 г., № 611 от 25 сентября 2014 г.</t>
  </si>
  <si>
    <t>Решение Омского областного суда по делу № 3А-108/ 2018 от 28.12.2018 года</t>
  </si>
  <si>
    <t>здание НИИ</t>
  </si>
  <si>
    <t>Данный вопрос не был рассмотрен в судебной экспертизе</t>
  </si>
  <si>
    <t>Данный вопрос не был рассмотрен в судебной экспертизе
В соответствии с пунктом 3 Федерального стандарта оценки «Общие понятия оценки, подходы и требования к проведению оценки (ФСО № 1)», утвержденного Приказом Минэкономразвития России от 20 мая 2015 года № 297, к объектам оценки относятся объекты гражданских прав, в отношении которых законодательством Российской Федерации установлена возможность их участия в гражданском обороте.
В нарушение приведенных норм расчет рыночной стоимости осуществлен оценщиком &lt;...&gt; в отношении составных частей земельного участка, не являющихся объектами оценки, а рыночная стоимость всего земельного участка определена как сумма рыночных стоимостей указанных частей. 
Пунктом 10 ФСО №1 дано определение объекта-аналога как объекта, сходного объекту оценки по основным экономическим, материальным, техническим и другим характеристикам, определяющим его стоимость .
Пунктом 22 Федерального стандарта оценки «Оценка недвижимости (ФСО № 7)» определены требования к применению сравнительного подхода к оценке недвижимости, которые включают в себя использование в качестве объектов-аналогов объектов недвижимости, которые относятся к одному с оцениваемым объектом сегменту рынка и сопоставимы с ним по ценообразующим факторам. При применении метода корректировок каждый объект-аналог сравнивается с объектом оценки по ценообразующим факторам (элементам сравнения), выявляются различия объектов по этим факторам и цена объекта-аналога или ее удельный показатель корректируется по выявленным различиям с целью дальнейшего определения стоимости объекта оценки. При этом корректировка по каждому элементу сравнения основывается на принципе вклада этого элемента в стоимость объекта.
Поскольку оценщиком в качестве объектов-аналогов для определения рыночной стоимости земельных участков с видом разрешенного использования «для строительства многоквартирных жилых домов высокой этажности с объектами обслуживания для комплексного освоения в целях жилищного строительства» использованы объекты-аналоги с иными видами разрешенного использования и без применения корректировок, приведенные выше положения пункта 22 ФСО №7 не соблюдены. 
Статьей 11 Федерального закона от 29 июля 1998 года № 135-ФЗ «Об оценочной деятельности в Российской Федерации» определены общие требования к содержанию отчета об оценке объекта недвижимости, в том числе соответствие отчета требованиям федеральных стандартов оценки. Учитывая, что рассматриваемый отчет выполнен с нарушением основополагающих требований федеральных стандартов оценки, оснований для установления кадастровой стоимости земельного участка в размере рыночной на основании отчета суд не усматривает.
Необходимо также отметить, что при оценке исследуемого земельного участка оценщик &lt;...&gt; разделил его составные части на основные и вспомогательные участки с применением в дальнейшем корректировки на характер использования.
Указанное деление осуществлено оценщиком без учета всей совокупности документов, поступивших в материалы дела в ходе рассмотрения ходатайства о назначении повторной экспертизы и имеющих существенное значение. К таковым документам, отсутствующим в распоряжении оценщика, относятся кадастровое дело, чертеж планировки территории, расположенной в границах: &lt;...&gt; административном округе &lt;...&gt; - приложение № &lt;...&gt; к постановлению Администрации города Омска от 10 сентября 2010 года № &lt;...&gt;-п «Об утверждении проектов планировки левобережной части территории муниципального образования городской округ город Омск Омской области» в его первоначальной редакции, постановление Администрации города Омска от 13 ноября 2013 года № 1322-п, градостроительный план земельного участка, утвержденный по состоянию на 10 июня 2015 г.</t>
  </si>
  <si>
    <t>Решение Омского областного суда по делу № 3А-12 /2018 от 08.02.2018 года</t>
  </si>
  <si>
    <t>Решение Омского областного суда по делу № 3А-23/ 2017 от 20.11.2017 года</t>
  </si>
  <si>
    <t>зу АГНКС</t>
  </si>
  <si>
    <t xml:space="preserve">Представленные истцом отчеты  оценщика , в отношении  всех земельных участков 
судом не принимаются во внимание, как не в полной мере отвечающие требованиям 
федеральных стандартов оценки.
1.        Была назначена судебная экспертиза по определению рыночной стоимости земельных участков
Участок 1 - 144 049 712 рублей,
Участок 2- 76 375 173 рубля.
2.        Повторная судебная экспертиза по хадатайству ответчика
Участок 1-  104 516 560 рублей
Участок 2-  48 701 000 рублей.
Учитывая отсутствие каких-либо объективных доказательств несоответствия закону судебного заключения эксперта Набоковой И.В. (экспертиза №1) суд принимает это заключение во внимание, признает указанный документ надлежащим доказательством, подтверждающим рыночную стоимость земельных участков, определенную по состоянию на дату их кадастровой оценки.
При этом, судебное заключение от 17 октября 2018 года, выполненное Мальцевой О.А.(повторная экспертиза) суд признает недопустимым доказательством, как не в полной мере отвечающее требованиям федеральных стандартов оценки.
•        В отношении земельного участка 3 выводы оценщика Морочковского Ю.А. не оспариваются, суд полагает возможным, исходя из принципа состязательности установить его кадастровую стоимость в размере 56 490 000 рублей(так как в первоначальном отчете)
•        Поскольку в рамках экспертизы выявлено, что рыночная стоимость участка1 -144 049 712 рублей, т.е. больше чем кадастровая стоимость       (117 455 773,28 рублей;), то, законные основания для удовлетворения исковых требований административного истца ООО «ИРИАН» об установлении кадастровой стоимости земельного Участка 1по в размере его рыночной стоимости , отсутствуют.
</t>
  </si>
  <si>
    <t>Да/Нет</t>
  </si>
  <si>
    <t>зу магазин, СТО</t>
  </si>
  <si>
    <t>зу   ЛПХ</t>
  </si>
  <si>
    <t>здание животноводст</t>
  </si>
  <si>
    <t>зу  столовая</t>
  </si>
  <si>
    <t>зу общепит</t>
  </si>
  <si>
    <t>зу промышлен</t>
  </si>
  <si>
    <t>зу промышленн</t>
  </si>
  <si>
    <t>зу офисно-торгов</t>
  </si>
  <si>
    <t>зу сх пашня</t>
  </si>
  <si>
    <t xml:space="preserve"> зу АЗС</t>
  </si>
  <si>
    <t>зу склад, АЗС, мойка</t>
  </si>
  <si>
    <t>зу офис, производст</t>
  </si>
  <si>
    <t>зу дачное строит</t>
  </si>
  <si>
    <t>здание соцкультбыт</t>
  </si>
  <si>
    <t>зу  офис базы отдыха</t>
  </si>
  <si>
    <t xml:space="preserve">здание правление </t>
  </si>
  <si>
    <t>здание мед.центра</t>
  </si>
  <si>
    <t>здание, ОНС</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</si>
  <si>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Далее указано, что экспертиза была назначена для определения рыночной стоимости.
2 424 000</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</si>
  <si>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13 404 797</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</si>
  <si>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6 985 383</t>
  </si>
  <si>
    <t>Судом назначена экспертиза, учитывая разницу рыночной стоимости объекта недвижимости согласно представленному отчету и его кадастровой стоимости, для решения вопроса о рыночной стоимости здания.
4 592 003</t>
  </si>
  <si>
    <t>здание кафе</t>
  </si>
  <si>
    <t>зу  сх</t>
  </si>
  <si>
    <t>зу  склады с адм-быт</t>
  </si>
  <si>
    <t>зу мастерская</t>
  </si>
  <si>
    <t>помещение нежилое</t>
  </si>
  <si>
    <t>помещ нежилое торг</t>
  </si>
  <si>
    <t>помещ нежилое подвал</t>
  </si>
  <si>
    <t>зу гостиница</t>
  </si>
  <si>
    <t>Решение Верховного суда Республики Дагестан от 05 ноября 2019 г по Делу № 3а-153/2019</t>
  </si>
  <si>
    <t>Назначена экспертиза для установления рыночной стоимости, экспертизой рыночная стоимость установлена в размере 
 земельный участок 1 - 3 956 813 рублей
 земельный участок 2 - 2 881 769 рублей</t>
  </si>
  <si>
    <t>Не проводилась проверка соответствия
 Судом указано, что отчеты об оценке не соответствуют п.23 ФСО №1, п.5 ФСО №3, но это указано как основание удовлетворения ходатайства об экспертизе.</t>
  </si>
  <si>
    <t xml:space="preserve">Решение Верховного суда Республики Дагестан от 05 июля 2019 г по Делу № 3а-49/2019 </t>
  </si>
  <si>
    <t>строение боксы</t>
  </si>
  <si>
    <t>Не соответсвует. 
 Оценщиком не соблюдены требования федеральных стандартов оценки, предъявляемые к форме и содержанию отчета, к методам расчета рыночной стоимости объекта недвижимости - земельного участка. 
 Оценщиком допущены нарушения, повлиявшие на определение итоговой величины рыночной стоимости объекта недвижимости - земельного участка и здания.</t>
  </si>
  <si>
    <t>здание офис-торг</t>
  </si>
  <si>
    <t>Экспертиза в целях установления рыночной стоимости
 первая -  27 449 697 руб. 43 коп
 повторная -  25 244 029 руб</t>
  </si>
  <si>
    <t>зу мойка а/м</t>
  </si>
  <si>
    <t>зу производств</t>
  </si>
  <si>
    <t>зу уч центр</t>
  </si>
  <si>
    <t>Экспертиза в целях проверки соответствия отчета установленным требованиям и подтверждения рыночной стоимости 
13 759 974                                                               допустимый диапазон                                       12 637 923 - 14 882 025</t>
  </si>
  <si>
    <t>зу автомойка</t>
  </si>
  <si>
    <t>зу ресторан</t>
  </si>
  <si>
    <t>здание УСТО</t>
  </si>
  <si>
    <t>здание АБК</t>
  </si>
  <si>
    <t>здание котельная</t>
  </si>
  <si>
    <t>здание мастерская</t>
  </si>
  <si>
    <t>помещение подвал</t>
  </si>
  <si>
    <t xml:space="preserve">зу открытая автостоянка </t>
  </si>
  <si>
    <t>зу  СЖЗ и МЖЗ</t>
  </si>
  <si>
    <t>зу гараж</t>
  </si>
  <si>
    <t>помещ парковка</t>
  </si>
  <si>
    <t>паркинг многоэтажн</t>
  </si>
  <si>
    <t>паркинг в подвале</t>
  </si>
  <si>
    <t>зу комплекс зданий</t>
  </si>
  <si>
    <t>зу сх под дачи</t>
  </si>
  <si>
    <t>зу автосервис, кафе</t>
  </si>
  <si>
    <t>зу электроподстанция</t>
  </si>
  <si>
    <t>зу сх дачи</t>
  </si>
  <si>
    <t>зу ГСК</t>
  </si>
  <si>
    <t xml:space="preserve">зу  </t>
  </si>
  <si>
    <t>Не назначена, суд не усомнился в достоверности отчета, а также принял во внимание положительное экспертное заключение СРО.
 «…Административным истцом в обоснование заявленных требований также представлено положительное экспертное заключение Саморегулируемой организации Региональной ассоциации оценщиков (СРО РАО) N 74/27022017/01 от 27 февраля 2017 года на отчет N 523-01-2017-К/54 от 14 февраля 2017 года, согласно которому отчет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федеральным стандартам оценки и других актов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Итоговая величина стоимости, отраженная в отчете (стоимость объекта оценки) подтверждается. Стоимость соответствует рыночной стоимости, как наиболее вероятной цены, по которой объект оценки может быть отчужден на дату оценки на открытом рынке в условиях конкуренции, когда стороны сделки действуют разумно, располагая всей необходимой информацией, а на величине цены сделки не отражаются какие-либо чрезвычайные обстоятельства, в рамках вида проводимой экспертизы.
Административным истцом в обоснование заявленных требований также представлено положительное экспертное заключение Саморегулируемой организации Региональной ассоциации оценщиков (СРО РАО) N 74/27022017/01 от 27 февраля 2017 года на отчет N 523-01-2017-К/54 от 14 февраля 2017 года, согласно которому отчет соответствует требованиям законодательства Российской Федерации об оценочной деятельности, в том числе требованиям Федерального закона "Об оценочной деятельности в Российской Федерации", федеральным стандартам оценки и других актов уполномоченного федерального органа, осуществляющего функции по нормативно-правовому регулированию оценочной деятельности, и (или) стандартов и правил оценочной деятельности. 
Вместе с тем, достоверность представленного административным истцом отчета об оценке, в совокупности с положительным экспертным заключением на него, со стороны ответчика не опровергнута допустимыми и достоверными доказательствами, ходатайство о проведении судебной экспертизы ответчиком не заявлялось, при этом оснований для проведения судебной экспертизы по инициативе суда, предусмотренных ч. 2 ст. 77 КАС РФ, не имелось/</t>
  </si>
  <si>
    <t>Экспертиза не проводилась.
Суд вынес решение на основании результатов досудебного отчета об оценке. Ответчик не ходатайствовал о проведении судебной экспертизы, при этом суд посчитал, что основания для назначения судебной экспертизы по инициативе суда отсутствуют.</t>
  </si>
  <si>
    <t>здание АБК, склад</t>
  </si>
  <si>
    <t>зу МЖС с ком.помещ 1 этаж</t>
  </si>
  <si>
    <t>зу торгово-офисн</t>
  </si>
  <si>
    <t>зу обслуж а/трансп</t>
  </si>
  <si>
    <t xml:space="preserve">зу пром, энерг,трансп </t>
  </si>
  <si>
    <t>зу  объекты насел пунктов</t>
  </si>
  <si>
    <t>зу склады</t>
  </si>
  <si>
    <t>зу аэродром</t>
  </si>
  <si>
    <t>зу автосалон, СТО</t>
  </si>
  <si>
    <t>зу офисы</t>
  </si>
  <si>
    <t>894.8</t>
  </si>
  <si>
    <t>помещ цоколь</t>
  </si>
  <si>
    <t>756.48</t>
  </si>
  <si>
    <t>зу холодильник</t>
  </si>
  <si>
    <t>зу офис, склад, гараж</t>
  </si>
  <si>
    <t>здание модульное</t>
  </si>
  <si>
    <t>зу под объекты недвиж</t>
  </si>
  <si>
    <t>зу СТО, кафе</t>
  </si>
  <si>
    <t>зу производство, офис</t>
  </si>
  <si>
    <t>На досудебный отчет получено положительное экспертное заключение, согласно выводам которого отчет об оценке соответствует требованиям законодательства об оценочной деятельности и федеральным стандартам оценки. Однако в выводах судебной экспертизы была определена рыночная стоимость, отличающаяся от той, которая была указана в выводах досудебной экспертизы.</t>
  </si>
  <si>
    <t>зу ИЖС</t>
  </si>
  <si>
    <t>ЗУ производство</t>
  </si>
  <si>
    <t>ОКС производство</t>
  </si>
  <si>
    <t>Назначена экспертиза в целях установления рыночной стоимости
 41712 000
 1227 000
 8824 000
 10686 000</t>
  </si>
  <si>
    <t xml:space="preserve">ЗУ прозводство  </t>
  </si>
  <si>
    <t>Назначена экспертиза в целях установления рыночной стоимости
 7979 000,    29962000</t>
  </si>
  <si>
    <t xml:space="preserve"> Вид экспертизы:
 Судебная экспертиза в целях установления рыночной стоимости   первичная 7 933 000 рублей   повторная     12 799 000 рублей.
</t>
  </si>
  <si>
    <t>зу офисы, магазины</t>
  </si>
  <si>
    <t xml:space="preserve">ОКС </t>
  </si>
  <si>
    <t>зу производ, магазин</t>
  </si>
  <si>
    <t>здание офис-торговое</t>
  </si>
  <si>
    <t>арматурн цех</t>
  </si>
  <si>
    <t>главный корпус</t>
  </si>
  <si>
    <t>материал склад</t>
  </si>
  <si>
    <t>быт корпус</t>
  </si>
  <si>
    <t>гаражи</t>
  </si>
  <si>
    <t>сил склад цем</t>
  </si>
  <si>
    <t>склад гот прод</t>
  </si>
  <si>
    <t>компрессорная</t>
  </si>
  <si>
    <t>цех механич</t>
  </si>
  <si>
    <t>длина жд пути</t>
  </si>
  <si>
    <t>заводоуправление</t>
  </si>
  <si>
    <t>ангар метпаллич</t>
  </si>
  <si>
    <t xml:space="preserve"> Назначена судебная оценочная экспертиза в целях установления рыночной стоимости</t>
  </si>
  <si>
    <t>Представленный административным истцом отчет об оценке, выполненный ФИО6, суд не может признать надлежащим доказательством, достоверно подтверждающим указанную в нем итоговую величину рыночной
стоимости объектов недвижимости, поскольку отчет вызывает сомнения в правильности выводов
оценщика.
Согласно заключению эксперта в ходе проверки отчета об оценке, выполненного ФИО6, установлено, что оценщиком допущены нарушения требований Федеральных стандартов оценки по применению подходов оценки, к
корректному подбору объектов-аналогов, к корректному применению корректировок. Также оценщиком не был проведен анализ фактических данных о ценах сделок/предложений о продаже сходных по назначению со спорными объектов недвижимости, не был проведен анализ основных факторов, влияющих на спрос, предложение и цены сопоставимых объектов недвижимости, не приведены интервалы значений этих факторов, не был проведен анализ рынка недвижимости в полном объеме, что может приводить к искажению полученного результата.</t>
  </si>
  <si>
    <t>зу услуги насел</t>
  </si>
  <si>
    <t>зу произв-складск</t>
  </si>
  <si>
    <t>зу автобаза</t>
  </si>
  <si>
    <t>зу админстр- производств</t>
  </si>
  <si>
    <t>зу ОНС школы</t>
  </si>
  <si>
    <t>зу произв база</t>
  </si>
  <si>
    <t>зу торг-развлек</t>
  </si>
  <si>
    <t>зу объект транспорта</t>
  </si>
  <si>
    <t>здание администр</t>
  </si>
  <si>
    <t>конюшня</t>
  </si>
  <si>
    <t>ветлазарет</t>
  </si>
  <si>
    <t>контора</t>
  </si>
  <si>
    <t>здание торг центр</t>
  </si>
  <si>
    <t>здание профилакторий</t>
  </si>
  <si>
    <t>здание гостин компл</t>
  </si>
  <si>
    <t>торг павильон</t>
  </si>
  <si>
    <t>Повторная экспертиза в целях проверки соответствия отчета и установления рыночной стоимости. торговый павильон - 9 462 200;
торговый ряд - 10 968 625.</t>
  </si>
  <si>
    <t>Отчет и положительное заключение СРОО на него признаются судом  недостоверными доказательствами и отвергаются им.   Отчет об оценке, по мнению эксперта, не соттвтетсвует ФСО. В судебном акте не указываются конкретные нарушения.</t>
  </si>
  <si>
    <t xml:space="preserve">Решение Верховного Суда Кабардино-Балкарской Республики от 28.09.2018 по делу № 3а-10/2018,3а-28/2017
</t>
  </si>
  <si>
    <t>Повтоорная экспертиза в целях проверки соответствия отчета и установления рыночной стоимости. 
20 709 842.</t>
  </si>
  <si>
    <t>Повторная экспертиза в целях проверки соответствия отчета и установления рыночной стоимости. 
46 885 000.</t>
  </si>
  <si>
    <t>Повторная экспертиза в целях проверки отчета и установления рыночной стоимости. Размер рыночной стоимости, установленный экспертизой: 114 042 000,00 ₽</t>
  </si>
  <si>
    <t>Не проводилась проверка соответствия.
суд ссылается на Решение Комиссии: "В ходе досудебного  урегулирования административный истец обращался в комиссию для пересмотра КС. Решением Комиссии заявление было отклонено ввиду установления отличия РС объекта недвижимости от КС объекта недвижимости, которое составляет более 30 %( а именно 93 %). Оформление и (или) содержание отчета об оценке не соответствует требованиям законодательства:  статьи 11 Федерального закона от 29.07.1998 № 135-ФЗ «Об оценочной деятельности в Российской Федерации», требованиям к содержанию отчета об оценке, к описанию в отчете об оценке информации, используемой при проведении оценки, установленным федеральным стандартам оценки"</t>
  </si>
  <si>
    <t>Не соответствует. 
Отчет об оценке не соответствует требованиям Федерального закона от 29.07.1998 № 135-ФЗ «Об оценочной деятельности в Российской Федерации», указанная в нем рыночная стоимость земельного участка с кадастровым № не подтверждается. . Конкретные нарушения в судебном решении не отражены.</t>
  </si>
  <si>
    <t>зу склад песка</t>
  </si>
  <si>
    <t>зу МКД</t>
  </si>
  <si>
    <t xml:space="preserve">Суд указал, что Комиссией отклонено заявление истца ввиду несоответствия досудебного отчета требованиям  федеоальных стандартов оценки. </t>
  </si>
  <si>
    <t>дом жилой</t>
  </si>
  <si>
    <t>здание торг-офис</t>
  </si>
  <si>
    <t>зу  тур комплекс</t>
  </si>
  <si>
    <t>зу ИЖС 1-4 эт</t>
  </si>
  <si>
    <t>зу под здания</t>
  </si>
  <si>
    <t>здание произв</t>
  </si>
  <si>
    <t>здание адм-произв</t>
  </si>
  <si>
    <t>здание столовая</t>
  </si>
  <si>
    <t>здание гараж</t>
  </si>
  <si>
    <t xml:space="preserve"> здание произв</t>
  </si>
  <si>
    <t>зданеи компрессорн</t>
  </si>
  <si>
    <t>здане ТП</t>
  </si>
  <si>
    <t>здание насосная</t>
  </si>
  <si>
    <t>зу под зд нежилое</t>
  </si>
  <si>
    <t>здание промкомбинат</t>
  </si>
  <si>
    <t>зу торг центр</t>
  </si>
  <si>
    <t>зу произв и администр</t>
  </si>
  <si>
    <t>зу сх сх</t>
  </si>
  <si>
    <t>зу  сх производст</t>
  </si>
  <si>
    <t>помещ  магазин</t>
  </si>
  <si>
    <t>зу павильон душевой</t>
  </si>
  <si>
    <t>зу под ИЖС</t>
  </si>
  <si>
    <t>зданиен нежилое</t>
  </si>
  <si>
    <t>зу торгово-сервис</t>
  </si>
  <si>
    <t>квартира</t>
  </si>
  <si>
    <t>здание коровник</t>
  </si>
  <si>
    <t>зу предпринимательство</t>
  </si>
  <si>
    <t>гараж</t>
  </si>
  <si>
    <t xml:space="preserve">зу сх </t>
  </si>
  <si>
    <t>зу офис, ТРК</t>
  </si>
  <si>
    <t>зу администрат</t>
  </si>
  <si>
    <t xml:space="preserve"> зу  для заготовки древесины</t>
  </si>
  <si>
    <t xml:space="preserve"> зу под столовую</t>
  </si>
  <si>
    <t>зу склад, а/трансп</t>
  </si>
  <si>
    <t>зу гаражи</t>
  </si>
  <si>
    <t>зу тоговля</t>
  </si>
  <si>
    <t>зу жилые дома с приложением труда</t>
  </si>
  <si>
    <t>зу для нежилих помещерий</t>
  </si>
  <si>
    <t>зу хоз комплекс</t>
  </si>
  <si>
    <t>зу комплкесн жилая застройка</t>
  </si>
  <si>
    <t>зу баня, прачечная, тепловой пункт</t>
  </si>
  <si>
    <t>здание теплицы зимние</t>
  </si>
  <si>
    <t>здание школа</t>
  </si>
  <si>
    <t>здание цех</t>
  </si>
  <si>
    <t>зу  торгово-офисн центр</t>
  </si>
  <si>
    <t>зу   склад класса А</t>
  </si>
  <si>
    <t xml:space="preserve">Не соответствует.                                                                                                                                                                                     • Оценщиком нарушены пункты № 5 и 13 ФСО №13, п.22б ФСО №7 • Оценщиком был применен доходный подход, при этом эксперты полагают, что следовало применить сравнительный подход (при развитом рынке продаж ЗУ в субъекте надлежало тщательнее проанализировать рынок).  •        Оценщик использовал анализ наиболее эффективного использования. При этом он при проведении расчетов принял решение об использовании среднего показателя плотности застройки без каких-либо расчетов или специального анализа, а также с использованием минимального значения показателя плотности. •        Эксперт считает неверным, что при использовании доходного подхода в отношении складского помещения высокого классу величина операционных расходов была принята оценщиком в процентном отношении равной потенциальному валовому доходу.
•        Оценщиком не было учтено правило том, что процентные ставки, применяемые для  дисконтирования ожидаемых денежных потоков, должны разниться в зависимости от того, какому этапу жизненного цикла соответствует ожидаемый в будущем поток денежных доходов
суд не согласился с выводами судебного эксперта. Аргументация:
• Оценщик вправе самостоятельно определять необходимость применения тех или иных подходов к оценке и конкретных методов оценки в рамках каждого из подходов.
• В отчете содержится анализ наиболее эффективного использования ЗУ с учетом категории и вида его разрешенного использования и с учетом плотности застройки промышленных зон в 50%, что соответствует требованиям по планировке и застройке городских и сельских поселений.• С учетом того, что ЗУ не застроен , отсутствуют данные о том, что в ближайшее планируется строительство производственных или административных зданий на нем, а также того, что проекты на строительство могут реализовываться на протяжении достаточно длительного срока, в ставке дисконтирования должны быть рассчитаны определённые риски, связанные в том числе с изменением экономической ситуации в стране. 
</t>
  </si>
  <si>
    <t>зу для блокир.жилья</t>
  </si>
  <si>
    <t>зу здания (хранилища)</t>
  </si>
  <si>
    <t>зу культ-оздоровит</t>
  </si>
  <si>
    <t>зу многоэтажн жилой застройки</t>
  </si>
  <si>
    <t xml:space="preserve">Повторная экспертиза в целях проверки отчета на соответствие законодательству и определения рыночной стоимости объекта.                       692 263 200.00
</t>
  </si>
  <si>
    <t>здание административное</t>
  </si>
  <si>
    <t>здание торговый дом</t>
  </si>
  <si>
    <t>зу сх производство плодолесопитомник</t>
  </si>
  <si>
    <t xml:space="preserve">то же </t>
  </si>
  <si>
    <t>зу   сх</t>
  </si>
  <si>
    <t>здание торговый  центр</t>
  </si>
  <si>
    <t>помещение жилое</t>
  </si>
  <si>
    <t>зу комплексное жилищн стр-во (ограничение ЛЭП)</t>
  </si>
  <si>
    <t>зу строительство детского городка</t>
  </si>
  <si>
    <t>зу для с/х  производства</t>
  </si>
  <si>
    <t>зу многоквартирные жилые дома</t>
  </si>
  <si>
    <t>зу с/х производ</t>
  </si>
  <si>
    <t>зу  для эксплуатации объектов недвижимости</t>
  </si>
  <si>
    <t>зу  магазин</t>
  </si>
  <si>
    <t xml:space="preserve"> зу автостоянка</t>
  </si>
  <si>
    <t>Не проводилась проверка соответствия досудебного отчета требованиям законодательства.
Решением суда первой инстанции установлена кадастровая стоимость земельного участка с кадастровым номером N равной его рыночной стоимости по состоянию на 01 января 2015 года в размере 12783931 рублей.
"Как видно из отчётов, вероятная рыночная стоимость земельных участков, по мнению оценщика, на установленные даты оценки , составляла:
с кадастровым номером № – 12426000 руб.;
с кадастровым номером № – 936000 руб."
Не содержится, только проверка соответствия отчета судебной экспертизы.
Судом апелляционной инстанции проводится проверка судебного отчета экспертизы, назначенной судом первой инстанции:
«Оценив заключение судебной экспертизы по правилам статьи 84 Кодекса административного судопроизводства Российской Федерации, суд первой инстанции пришел к обоснованному выводу о наличии правовых оснований для удовлетворения заявленных требований в части, установив кадастровую стоимость земельного участка с кадастровым номером N равной его рыночной стоимости по состоянию на 01 января 2015 года в размере 12783931 рублей.
Вместе с тем, также является правильным вывод суда об отказе в удовлетворении требований административного истца об установлении кадастровой стоимости земельного участка с кадастровым номером N равной его рыночной стоимости по состоянию на 01 января 2015 года в размере 2894269 рублей по причине ее превышения по сравнению с утвержденной кадастровой стоимостью в размере 2519577 рублей 69 копеек.
Доводы апелляционной жалобы о допущенных экспертом нарушениях при проведении судебной экспертизы не свидетельствуют о том, что такие возможные нарушения повлияли или могли повлиять на итоговые выводы экспертного заключения. Вопреки доводам апелляционной жалобы оснований не доверять представленному заключению экспертизы у судебной коллегии также не имеется».</t>
  </si>
  <si>
    <t>зу склады промтоваров</t>
  </si>
  <si>
    <t>зу  склад</t>
  </si>
  <si>
    <t>зу рыбное хозяйство</t>
  </si>
  <si>
    <t xml:space="preserve">   Не соответствует.
   Не ясно, за какой период и на основании каких источников оценщиком проводился анализ рынка земельных участков в соответствующем сегменте; объем доступной оценщику информации не описан; выборка найденных предложений о продаже объектов сравнения, из числа которых затем отобраны объекты-аналоги, не приведена; в нарушение пункта 8 Федерального стандарта оценки «Общие понятия оценки, подходы и требования к проведению оценки (ФСО № 1)», из которого следует, что информация о событиях, произошедших после даты оценки, может быть использована только для подтверждения тенденций рынка и использование объявлений о продаже, опубликованных после даты оценки, в расчетах в качестве аналогов недопустимо, оценщик в отчете, определяя рыночную стоимость объекта по состоянию на 3 марта 2015 года, использовал объекты, предложенные к продаже (согласно информации на странице 23 отчета) в феврале 2018 года, то есть через три года после даты оценки. Изложенное не позволяет судить о том, насколько объективно выбранные оценщиком аналоги отражают уровень цен на сопоставимые с объектом оценки земельные участки по состоянию на 3 марта 2015 года. Отказ от корректировок по отличающимся параметрам объектов сопровожден в отчете неубедительными мотивировками.    </t>
  </si>
  <si>
    <t>По делу назначена судебная экспертиза по определению рыночной стоимости объектов недвижимости.
Согласно заключению от 28 ноября 2018 года   судебной оценочной экспертизы, 
, рыночная стоимость объекта недвижимости на дату определения кадастровой стоимости составляет 25080000 рублей.
Суд, согласившись с доводами соответствующего ходатайства, назначил по делу повторную судебную экспертизу, проведение которой поручено ООО «  &lt;  ...&gt;
 Согласно заключению от 4 марта 2019 года повторной судебной оценочной экспертизы, выполненной ООО «
 &lt;  ...&gt;», рыночная стоимость объекта недвижимости на дату определения кадастровой стоимости  составляет 25160000 рублей.</t>
  </si>
  <si>
    <t>Решение № 3А-1629/2018 3А-240/2019 3А-240/2019(3А-1629/2018;)~М-2056/2018 М-2056/2018 от 20 мая 2019 г. по делу № 3А-1629/2018       Краснодарский краевой суд</t>
  </si>
  <si>
    <t>объект недвиж</t>
  </si>
  <si>
    <t xml:space="preserve">Удельный показаетль установленной кадастрвой стоимости, руб./кв.м </t>
  </si>
  <si>
    <t>зу преобраз в жилую зону</t>
  </si>
  <si>
    <t>здание торг-выстав</t>
  </si>
  <si>
    <t>зу коммунальн  и производств</t>
  </si>
  <si>
    <t>здание магазин, ресторан, склад</t>
  </si>
  <si>
    <t>ообъект недвижимости (БЦ?)</t>
  </si>
  <si>
    <t>Отличие результата  досудебного отчета от результата оспаривания, % к результату оспаривания</t>
  </si>
  <si>
    <t xml:space="preserve">Разница между резульататми  несущественна (10% и менее), а также результат экспертизы  меньше результата отчета </t>
  </si>
  <si>
    <t>Судебная экспертиза по делу не 
назначалась, никто не ходатайствовал.</t>
  </si>
  <si>
    <t>Заключение экспертизы не содержит выводов о соответствии/несоответствии досудебного очёта установленным требованиям
 суд сделал вывод, что отчет не отвечает требованиям проверяемости, в нем не мотивировано, почему оценщик принимает в качестве объектов-аналогов данные Фонда данных государственной кадастровой оценки и не приводит анализ принятых им отчетов</t>
  </si>
  <si>
    <t xml:space="preserve">Постановление Арбитражного суда Центрального округа от 19.12.2016 N Ф10-5021/2016 по делу N А08-4114/2014
</t>
  </si>
  <si>
    <t>Решение № 3А-361/2019 3А-361/2019~М-2197/2018 М-2197/2018 от 20 мая 2019 г. по делу № 3А-361/2019
Краснодарский краевой суд</t>
  </si>
  <si>
    <t>Решение № 3А-1667/2018 3А-278/2019 3А-278/2019(3А-1667/2018;)~М-2091/2018 М-2091/2018 от 22 мая 2019 г. по делу № 3А-1667/2018
 Краснодарский краевой суд</t>
  </si>
  <si>
    <t>Решение
Приморского 
краевого суда
от 19 февраля 
2018  № 3а-50/18</t>
  </si>
  <si>
    <t>Решение
Приморского 
краевого суда
от 21 мая 2018 № 3а-3/18</t>
  </si>
  <si>
    <t>Решение 
Приморского 
краевого суда от 
12 сентября 2018 
по делу  №3а-193/18</t>
  </si>
  <si>
    <t>Решение 
Приморского 
краевого суда от 
19 ноября 2018 
по делу  № 3а-278/18</t>
  </si>
  <si>
    <t>Решение 
Приморского 
краевого суда от 
13 мая 2019 
по делу  № 3а-136/19</t>
  </si>
  <si>
    <r>
      <t xml:space="preserve">Решение Липецкого областного суда от 30.11.2017 по делу N 3а-33/2017
</t>
    </r>
    <r>
      <rPr>
        <i/>
        <sz val="10"/>
        <color theme="1"/>
        <rFont val="Arial"/>
        <family val="2"/>
        <charset val="204"/>
      </rPr>
      <t>(оставлено в силе Апелляционным определением Липецкого областного суда от 31.01.2018 по делу N 33а-262/2018)</t>
    </r>
  </si>
  <si>
    <t>Медиана</t>
  </si>
  <si>
    <t>Среднее</t>
  </si>
  <si>
    <t>Минимум</t>
  </si>
  <si>
    <t>Максимум</t>
  </si>
  <si>
    <t>Карман</t>
  </si>
  <si>
    <t>Еще</t>
  </si>
  <si>
    <t>Частота</t>
  </si>
  <si>
    <t>Счет</t>
  </si>
  <si>
    <t xml:space="preserve">всех </t>
  </si>
  <si>
    <t>результатов</t>
  </si>
  <si>
    <r>
      <rPr>
        <sz val="10"/>
        <color rgb="FF0000FF"/>
        <rFont val="Calibri"/>
        <family val="2"/>
        <charset val="204"/>
      </rPr>
      <t>±</t>
    </r>
    <r>
      <rPr>
        <sz val="10"/>
        <color rgb="FF0000FF"/>
        <rFont val="Arial"/>
        <family val="2"/>
        <charset val="204"/>
      </rPr>
      <t xml:space="preserve"> 5%</t>
    </r>
  </si>
  <si>
    <r>
      <rPr>
        <sz val="10"/>
        <color rgb="FF0000FF"/>
        <rFont val="Calibri"/>
        <family val="2"/>
        <charset val="204"/>
      </rPr>
      <t>±</t>
    </r>
    <r>
      <rPr>
        <sz val="10"/>
        <color rgb="FF0000FF"/>
        <rFont val="Arial"/>
        <family val="2"/>
        <charset val="204"/>
      </rPr>
      <t xml:space="preserve"> 10%</t>
    </r>
  </si>
  <si>
    <r>
      <rPr>
        <sz val="10"/>
        <color rgb="FF0000FF"/>
        <rFont val="Calibri"/>
        <family val="2"/>
        <charset val="204"/>
      </rPr>
      <t>±</t>
    </r>
    <r>
      <rPr>
        <sz val="10"/>
        <color rgb="FF0000FF"/>
        <rFont val="Arial"/>
        <family val="2"/>
        <charset val="204"/>
      </rPr>
      <t xml:space="preserve"> 15%</t>
    </r>
  </si>
  <si>
    <r>
      <rPr>
        <sz val="10"/>
        <color rgb="FF0000FF"/>
        <rFont val="Calibri"/>
        <family val="2"/>
        <charset val="204"/>
      </rPr>
      <t>±</t>
    </r>
    <r>
      <rPr>
        <sz val="10"/>
        <color rgb="FF0000FF"/>
        <rFont val="Arial"/>
        <family val="2"/>
        <charset val="204"/>
      </rPr>
      <t xml:space="preserve"> 20%</t>
    </r>
  </si>
  <si>
    <t>Судом первой инстанции была назначена экспертиза по определению рыночной стоимости, в соответствии с которым рыночная стоимость земельного участка с кадастровым номером N по состоянию на 01 января 2015 года составляла: с кадастровым номером N - 12783931 рублей; с кадастровым номером N - 2 894 269 рублей.</t>
  </si>
  <si>
    <t>зу комплексное жилищн строит-во</t>
  </si>
  <si>
    <t>зу придорожный сервис</t>
  </si>
  <si>
    <t>сооружения  открыт склад</t>
  </si>
  <si>
    <r>
      <rPr>
        <sz val="10"/>
        <color rgb="FF0000FF"/>
        <rFont val="Calibri"/>
        <family val="2"/>
        <charset val="204"/>
      </rPr>
      <t>±</t>
    </r>
    <r>
      <rPr>
        <sz val="10"/>
        <color rgb="FF0000FF"/>
        <rFont val="Arial"/>
        <family val="2"/>
        <charset val="204"/>
      </rPr>
      <t xml:space="preserve"> 25%</t>
    </r>
  </si>
  <si>
    <r>
      <rPr>
        <sz val="10"/>
        <color rgb="FF0000FF"/>
        <rFont val="Calibri"/>
        <family val="2"/>
        <charset val="204"/>
      </rPr>
      <t>±</t>
    </r>
    <r>
      <rPr>
        <sz val="10"/>
        <color rgb="FF0000FF"/>
        <rFont val="Arial"/>
        <family val="2"/>
        <charset val="204"/>
      </rPr>
      <t xml:space="preserve"> 30%</t>
    </r>
  </si>
  <si>
    <t xml:space="preserve">Доля решений с результатми отчета, отличающимися от принятого результата не более чем на на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</si>
</sst>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 _₽_-;\-* #,##0\ _₽_-;_-* &quot;-&quot;??\ _₽_-;_-@_-"/>
    <numFmt numFmtId="166" formatCode="_-* #,##0.0\ _₽_-;\-* #,##0.0\ _₽_-;_-* &quot;-&quot;??\ _₽_-;_-@_-"/>
    <numFmt numFmtId="167" formatCode="0.0%"/>
    <numFmt numFmtId="168" formatCode="#,##0_ ;\-#,##0\ "/>
    <numFmt numFmtId="169" formatCode="#,##0.0_ ;\-#,##0.0\ "/>
    <numFmt numFmtId="170" formatCode="0.0"/>
    <numFmt numFmtId="171" formatCode="0.000"/>
  </numFmts>
  <fonts count="23" x14ac:knownFonts="1">
    <font>
      <sz val="10"/>
      <color rgb="FF000000"/>
      <name val="Arial"/>
    </font>
    <font>
      <sz val="10"/>
      <color theme="1"/>
      <name val="Arial"/>
      <family val="2"/>
      <charset val="204"/>
    </font>
    <font>
      <sz val="10"/>
      <color rgb="FF000000"/>
      <name val="Arial"/>
      <family val="2"/>
      <charset val="204"/>
    </font>
    <font>
      <sz val="10"/>
      <color theme="1"/>
      <name val="Times New Roman"/>
      <family val="1"/>
      <charset val="204"/>
    </font>
    <font>
      <b/>
      <sz val="10"/>
      <color theme="1"/>
      <name val="Arial"/>
      <family val="2"/>
      <charset val="204"/>
    </font>
    <font>
      <i/>
      <sz val="10"/>
      <color theme="1"/>
      <name val="Arial"/>
      <family val="2"/>
      <charset val="204"/>
    </font>
    <font>
      <u/>
      <sz val="10"/>
      <color theme="1"/>
      <name val="Arial"/>
      <family val="2"/>
      <charset val="204"/>
    </font>
    <font>
      <sz val="10"/>
      <color rgb="FF000000"/>
      <name val="Arial"/>
      <family val="2"/>
      <charset val="204"/>
    </font>
    <font>
      <sz val="10"/>
      <color rgb="FF0000FF"/>
      <name val="Arial"/>
      <family val="2"/>
      <charset val="204"/>
    </font>
    <font>
      <sz val="10"/>
      <name val="Arial"/>
      <family val="2"/>
      <charset val="204"/>
    </font>
    <font>
      <sz val="10"/>
      <color rgb="FFFF0000"/>
      <name val="Arial"/>
      <family val="2"/>
      <charset val="204"/>
    </font>
    <font>
      <u/>
      <sz val="10"/>
      <color theme="10"/>
      <name val="Arial"/>
      <family val="2"/>
      <charset val="204"/>
    </font>
    <font>
      <sz val="10"/>
      <color theme="1"/>
      <name val="Arial"/>
      <family val="2"/>
      <charset val="204"/>
      <scheme val="minor"/>
    </font>
    <font>
      <sz val="10"/>
      <color rgb="FF000000"/>
      <name val="Arial"/>
      <family val="2"/>
      <charset val="204"/>
      <scheme val="minor"/>
    </font>
    <font>
      <sz val="10"/>
      <color theme="1"/>
      <name val="Arial"/>
      <family val="2"/>
      <charset val="204"/>
      <scheme val="major"/>
    </font>
    <font>
      <sz val="10"/>
      <color rgb="FF000000"/>
      <name val="Arial"/>
      <family val="2"/>
      <charset val="204"/>
      <scheme val="major"/>
    </font>
    <font>
      <sz val="10"/>
      <color rgb="FF000000"/>
      <name val="Arial"/>
      <family val="2"/>
      <charset val="204"/>
    </font>
    <font>
      <b/>
      <sz val="10"/>
      <name val="Arial"/>
      <family val="2"/>
      <charset val="204"/>
    </font>
    <font>
      <i/>
      <sz val="10"/>
      <color rgb="FF000000"/>
      <name val="Arial"/>
      <family val="2"/>
      <charset val="204"/>
    </font>
    <font>
      <sz val="10"/>
      <color rgb="FF0000FF"/>
      <name val="Calibri"/>
      <family val="2"/>
      <charset val="204"/>
    </font>
    <font>
      <u/>
      <sz val="10"/>
      <name val="Arial"/>
      <family val="2"/>
      <charset val="204"/>
    </font>
    <font>
      <sz val="11"/>
      <name val="Calibri"/>
      <family val="2"/>
      <charset val="204"/>
    </font>
    <font>
      <sz val="10"/>
      <name val="Times New Roman"/>
      <family val="1"/>
      <charset val="204"/>
    </font>
  </fonts>
  <fills count="1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99"/>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indexed="64"/>
      </left>
      <right/>
      <top style="thin">
        <color rgb="FF000000"/>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rgb="FF000000"/>
      </left>
      <right/>
      <top style="thin">
        <color rgb="FF000000"/>
      </top>
      <bottom style="thin">
        <color indexed="64"/>
      </bottom>
      <diagonal/>
    </border>
  </borders>
  <cellStyleXfs count="5">
    <xf numFmtId="0" fontId="0" fillId="0" borderId="0"/>
    <xf numFmtId="0" fontId="2" fillId="0" borderId="0"/>
    <xf numFmtId="164" fontId="7" fillId="0" borderId="0" applyFont="0" applyFill="0" applyBorder="0" applyAlignment="0" applyProtection="0"/>
    <xf numFmtId="0" fontId="11" fillId="0" borderId="0" applyNumberFormat="0" applyFill="0" applyBorder="0" applyAlignment="0" applyProtection="0">
      <alignment vertical="top"/>
      <protection locked="0"/>
    </xf>
    <xf numFmtId="9" fontId="16" fillId="0" borderId="0" applyFont="0" applyFill="0" applyBorder="0" applyAlignment="0" applyProtection="0"/>
  </cellStyleXfs>
  <cellXfs count="530">
    <xf numFmtId="0" fontId="0" fillId="0" borderId="0" xfId="0" applyFont="1" applyAlignment="1"/>
    <xf numFmtId="0" fontId="1" fillId="0" borderId="0" xfId="0" applyFont="1" applyAlignment="1"/>
    <xf numFmtId="0" fontId="3" fillId="0" borderId="0" xfId="0" applyFont="1" applyAlignment="1">
      <alignment horizontal="left" vertical="top"/>
    </xf>
    <xf numFmtId="0" fontId="4"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0" fillId="0" borderId="0" xfId="0" applyFont="1" applyAlignment="1">
      <alignment vertical="top"/>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Fill="1" applyBorder="1" applyAlignment="1">
      <alignment horizontal="left" wrapText="1"/>
    </xf>
    <xf numFmtId="2"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1" applyFont="1" applyFill="1" applyBorder="1" applyAlignment="1">
      <alignment horizontal="left" vertical="top" wrapText="1"/>
    </xf>
    <xf numFmtId="2" fontId="1" fillId="0" borderId="0" xfId="0" applyNumberFormat="1" applyFont="1" applyFill="1" applyAlignment="1">
      <alignment horizontal="right" vertical="top"/>
    </xf>
    <xf numFmtId="2" fontId="1" fillId="0" borderId="0" xfId="0" applyNumberFormat="1" applyFont="1" applyFill="1" applyAlignment="1">
      <alignment vertical="top"/>
    </xf>
    <xf numFmtId="10" fontId="1" fillId="0" borderId="0" xfId="0" applyNumberFormat="1" applyFont="1" applyFill="1" applyAlignment="1">
      <alignment vertical="top"/>
    </xf>
    <xf numFmtId="0" fontId="1" fillId="0" borderId="0" xfId="0" applyFont="1" applyFill="1" applyAlignment="1">
      <alignment horizontal="left" vertical="top" wrapText="1"/>
    </xf>
    <xf numFmtId="0" fontId="3" fillId="0" borderId="0" xfId="0" applyFont="1" applyFill="1" applyAlignment="1">
      <alignment vertical="top" wrapText="1"/>
    </xf>
    <xf numFmtId="2" fontId="0" fillId="0" borderId="0" xfId="0" applyNumberFormat="1" applyFont="1" applyFill="1" applyAlignment="1"/>
    <xf numFmtId="10" fontId="0" fillId="0" borderId="0" xfId="0" applyNumberFormat="1" applyFont="1" applyFill="1" applyAlignment="1"/>
    <xf numFmtId="0" fontId="0" fillId="0" borderId="0" xfId="0" applyFont="1" applyFill="1" applyAlignment="1"/>
    <xf numFmtId="0" fontId="1" fillId="0" borderId="1"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3" borderId="1" xfId="0" applyFont="1" applyFill="1" applyBorder="1" applyAlignment="1">
      <alignment horizontal="left" vertical="center" wrapText="1"/>
    </xf>
    <xf numFmtId="0" fontId="1" fillId="0" borderId="1" xfId="1" applyFont="1" applyBorder="1" applyAlignment="1">
      <alignment horizontal="left" vertical="center" wrapText="1"/>
    </xf>
    <xf numFmtId="4" fontId="1" fillId="0" borderId="1" xfId="0"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7" xfId="0" applyFont="1" applyBorder="1" applyAlignment="1">
      <alignment horizontal="left" vertical="center" wrapText="1"/>
    </xf>
    <xf numFmtId="0" fontId="0" fillId="0" borderId="8"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164" fontId="1" fillId="0" borderId="1" xfId="2" applyFont="1" applyFill="1" applyBorder="1" applyAlignment="1">
      <alignment horizontal="left" vertical="center" wrapText="1"/>
    </xf>
    <xf numFmtId="165" fontId="1" fillId="0" borderId="1" xfId="2" applyNumberFormat="1" applyFont="1" applyFill="1" applyBorder="1" applyAlignment="1">
      <alignment horizontal="left" vertical="center" wrapText="1"/>
    </xf>
    <xf numFmtId="3" fontId="1" fillId="0" borderId="1" xfId="0" applyNumberFormat="1" applyFont="1" applyFill="1" applyBorder="1" applyAlignment="1">
      <alignment horizontal="right" vertical="center" wrapText="1"/>
    </xf>
    <xf numFmtId="9"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0" fillId="0" borderId="10" xfId="0" applyFont="1" applyBorder="1" applyAlignment="1">
      <alignment horizontal="center" vertical="center"/>
    </xf>
    <xf numFmtId="164" fontId="9" fillId="0" borderId="1" xfId="2" applyFont="1" applyFill="1" applyBorder="1" applyAlignment="1">
      <alignment horizontal="left" vertical="center" wrapText="1"/>
    </xf>
    <xf numFmtId="0" fontId="0" fillId="0" borderId="5" xfId="0" applyFont="1" applyBorder="1" applyAlignment="1">
      <alignment horizontal="center" vertical="center"/>
    </xf>
    <xf numFmtId="0" fontId="1" fillId="0" borderId="7" xfId="0" applyFont="1" applyBorder="1" applyAlignment="1">
      <alignment horizontal="left" vertical="center" wrapText="1"/>
    </xf>
    <xf numFmtId="3"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19" xfId="0" applyFont="1" applyBorder="1" applyAlignment="1">
      <alignment horizontal="left" vertical="top" wrapText="1"/>
    </xf>
    <xf numFmtId="0" fontId="1" fillId="4" borderId="19" xfId="0" applyFont="1" applyFill="1" applyBorder="1" applyAlignment="1">
      <alignment horizontal="left" vertical="top" wrapText="1"/>
    </xf>
    <xf numFmtId="165" fontId="1" fillId="4" borderId="1" xfId="2" applyNumberFormat="1" applyFont="1" applyFill="1" applyBorder="1" applyAlignment="1">
      <alignment horizontal="left" vertical="center" wrapText="1"/>
    </xf>
    <xf numFmtId="0" fontId="1" fillId="0" borderId="19" xfId="0" applyFont="1" applyBorder="1" applyAlignment="1">
      <alignment horizontal="left" vertical="top" wrapText="1"/>
    </xf>
    <xf numFmtId="0" fontId="1" fillId="0" borderId="1" xfId="0" applyFont="1" applyFill="1" applyBorder="1" applyAlignment="1">
      <alignment horizontal="left" vertical="center" wrapText="1"/>
    </xf>
    <xf numFmtId="0" fontId="1" fillId="0" borderId="19" xfId="0" applyFont="1" applyBorder="1" applyAlignment="1">
      <alignment horizontal="left" vertical="top" wrapText="1"/>
    </xf>
    <xf numFmtId="0" fontId="1" fillId="4" borderId="19" xfId="0" applyFont="1" applyFill="1" applyBorder="1" applyAlignment="1">
      <alignment horizontal="left" vertical="top" wrapText="1"/>
    </xf>
    <xf numFmtId="0" fontId="0"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2" borderId="19" xfId="0" applyFont="1" applyFill="1" applyBorder="1" applyAlignment="1">
      <alignment horizontal="left" vertical="top" wrapText="1"/>
    </xf>
    <xf numFmtId="0" fontId="0" fillId="0" borderId="5" xfId="0"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top" wrapText="1"/>
    </xf>
    <xf numFmtId="0" fontId="1" fillId="0" borderId="19" xfId="0" applyFont="1" applyBorder="1" applyAlignment="1">
      <alignment horizontal="left" vertical="top" wrapText="1"/>
    </xf>
    <xf numFmtId="0" fontId="1" fillId="4" borderId="19" xfId="0" applyFont="1" applyFill="1" applyBorder="1" applyAlignment="1">
      <alignment horizontal="left" vertical="top" wrapText="1"/>
    </xf>
    <xf numFmtId="0" fontId="0" fillId="0" borderId="8" xfId="0" applyFont="1" applyFill="1" applyBorder="1" applyAlignment="1">
      <alignment horizontal="center" vertical="center"/>
    </xf>
    <xf numFmtId="0" fontId="1" fillId="0" borderId="19"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 xfId="1" applyFont="1" applyFill="1" applyBorder="1" applyAlignment="1">
      <alignment horizontal="left" vertical="center" wrapText="1"/>
    </xf>
    <xf numFmtId="0" fontId="0" fillId="0" borderId="5" xfId="0" applyFont="1" applyFill="1" applyBorder="1" applyAlignment="1">
      <alignment horizontal="center" vertical="center"/>
    </xf>
    <xf numFmtId="0" fontId="1" fillId="0" borderId="19" xfId="1" applyFont="1" applyBorder="1" applyAlignment="1">
      <alignment horizontal="left" vertical="top" wrapText="1"/>
    </xf>
    <xf numFmtId="0" fontId="1" fillId="0" borderId="19"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9" xfId="0" applyFont="1" applyFill="1" applyBorder="1" applyAlignment="1">
      <alignment horizontal="left" vertical="top" wrapText="1"/>
    </xf>
    <xf numFmtId="0" fontId="1" fillId="5" borderId="1" xfId="0" applyFont="1" applyFill="1" applyBorder="1" applyAlignment="1">
      <alignment horizontal="left" vertical="center" wrapText="1"/>
    </xf>
    <xf numFmtId="0" fontId="0" fillId="0" borderId="6" xfId="0"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2" borderId="19" xfId="0" applyFont="1" applyFill="1" applyBorder="1" applyAlignment="1">
      <alignment horizontal="left" vertical="top"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2" borderId="19"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9" xfId="0" applyFont="1" applyFill="1" applyBorder="1" applyAlignment="1">
      <alignment horizontal="left" vertical="top" wrapText="1"/>
    </xf>
    <xf numFmtId="164" fontId="1" fillId="0" borderId="1" xfId="2"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164" fontId="1" fillId="0" borderId="1" xfId="2" applyFont="1" applyFill="1" applyBorder="1" applyAlignment="1">
      <alignment horizontal="center" vertical="center" wrapText="1"/>
    </xf>
    <xf numFmtId="0" fontId="8" fillId="0" borderId="19" xfId="0" applyFont="1" applyFill="1" applyBorder="1" applyAlignment="1">
      <alignment horizontal="left" vertical="top" wrapText="1"/>
    </xf>
    <xf numFmtId="0" fontId="8" fillId="0" borderId="19" xfId="0" applyFont="1" applyBorder="1" applyAlignment="1">
      <alignment horizontal="left" vertical="top" wrapText="1"/>
    </xf>
    <xf numFmtId="0" fontId="1" fillId="0" borderId="9" xfId="0" applyFont="1" applyFill="1" applyBorder="1" applyAlignment="1">
      <alignment horizontal="left" vertical="top" wrapText="1"/>
    </xf>
    <xf numFmtId="0" fontId="1" fillId="0" borderId="24" xfId="0" applyFont="1" applyBorder="1" applyAlignment="1">
      <alignment horizontal="left" vertical="top" wrapText="1"/>
    </xf>
    <xf numFmtId="0" fontId="8" fillId="0" borderId="0" xfId="0" applyFont="1" applyAlignment="1"/>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3"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9" xfId="0" applyFont="1" applyFill="1" applyBorder="1" applyAlignment="1">
      <alignment horizontal="left" vertical="top" wrapText="1"/>
    </xf>
    <xf numFmtId="167"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165" fontId="9" fillId="0" borderId="1" xfId="2"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center" wrapText="1"/>
    </xf>
    <xf numFmtId="0" fontId="1" fillId="0" borderId="19" xfId="0" applyFont="1" applyFill="1" applyBorder="1" applyAlignment="1">
      <alignment horizontal="left" vertical="top" wrapTex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10" fillId="0" borderId="0" xfId="0" applyFont="1" applyAlignment="1"/>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top" wrapText="1"/>
    </xf>
    <xf numFmtId="165" fontId="0" fillId="0" borderId="0" xfId="0" applyNumberFormat="1" applyFont="1" applyAlignment="1"/>
    <xf numFmtId="0" fontId="1" fillId="0" borderId="1" xfId="0" applyFont="1" applyFill="1" applyBorder="1" applyAlignment="1">
      <alignment horizontal="left" vertical="center" wrapText="1"/>
    </xf>
    <xf numFmtId="0" fontId="1" fillId="0" borderId="19"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9"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7" xfId="0" applyFont="1" applyBorder="1" applyAlignment="1">
      <alignment horizontal="left" vertical="center" wrapText="1"/>
    </xf>
    <xf numFmtId="0" fontId="1" fillId="0" borderId="19" xfId="0" applyFont="1" applyFill="1" applyBorder="1" applyAlignment="1">
      <alignment horizontal="left" vertical="top" wrapText="1"/>
    </xf>
    <xf numFmtId="0" fontId="0" fillId="0" borderId="5" xfId="0" applyFont="1" applyBorder="1" applyAlignment="1">
      <alignment horizontal="center" vertical="center"/>
    </xf>
    <xf numFmtId="0" fontId="1" fillId="0" borderId="1" xfId="0" applyFont="1" applyFill="1" applyBorder="1" applyAlignment="1">
      <alignment horizontal="left" vertical="center" wrapText="1"/>
    </xf>
    <xf numFmtId="0" fontId="1" fillId="0" borderId="19"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wrapText="1"/>
    </xf>
    <xf numFmtId="0" fontId="0" fillId="0" borderId="5" xfId="0"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19" xfId="1" applyFont="1" applyFill="1" applyBorder="1" applyAlignment="1">
      <alignment horizontal="left" vertical="top" wrapText="1"/>
    </xf>
    <xf numFmtId="0" fontId="0" fillId="0" borderId="5" xfId="0" applyFont="1" applyFill="1" applyBorder="1" applyAlignment="1">
      <alignment horizontal="center" vertical="center"/>
    </xf>
    <xf numFmtId="0" fontId="1" fillId="0" borderId="1" xfId="0" applyFont="1" applyFill="1" applyBorder="1" applyAlignment="1">
      <alignment horizontal="left" vertical="top" wrapText="1"/>
    </xf>
    <xf numFmtId="166" fontId="1" fillId="0" borderId="1" xfId="2"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9"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165" fontId="9" fillId="0" borderId="1" xfId="2" applyNumberFormat="1" applyFont="1" applyFill="1" applyBorder="1" applyAlignment="1">
      <alignment horizontal="left" vertical="top" wrapText="1"/>
    </xf>
    <xf numFmtId="165" fontId="9" fillId="0" borderId="1" xfId="2" applyNumberFormat="1" applyFont="1" applyBorder="1" applyAlignment="1">
      <alignment horizontal="left" vertical="top" wrapText="1"/>
    </xf>
    <xf numFmtId="0" fontId="9"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wrapText="1"/>
    </xf>
    <xf numFmtId="10" fontId="1" fillId="7" borderId="1" xfId="0"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9" fontId="9"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7" fillId="0" borderId="1" xfId="0" applyFont="1" applyBorder="1" applyAlignment="1">
      <alignment horizontal="left" vertical="top" wrapText="1"/>
    </xf>
    <xf numFmtId="9" fontId="0" fillId="0" borderId="0" xfId="4" applyFont="1" applyAlignment="1"/>
    <xf numFmtId="9" fontId="0" fillId="7" borderId="0" xfId="0" applyNumberFormat="1" applyFont="1" applyFill="1" applyAlignment="1"/>
    <xf numFmtId="9" fontId="8" fillId="7" borderId="0" xfId="0" applyNumberFormat="1" applyFont="1" applyFill="1" applyAlignment="1"/>
    <xf numFmtId="0" fontId="8" fillId="7" borderId="0" xfId="0" applyFont="1" applyFill="1" applyAlignment="1"/>
    <xf numFmtId="0" fontId="0" fillId="0" borderId="0" xfId="0" applyFill="1" applyBorder="1" applyAlignment="1"/>
    <xf numFmtId="0" fontId="0" fillId="0" borderId="49" xfId="0" applyFill="1" applyBorder="1" applyAlignment="1"/>
    <xf numFmtId="0" fontId="18" fillId="0" borderId="50" xfId="0" applyFont="1" applyFill="1" applyBorder="1" applyAlignment="1">
      <alignment horizontal="center"/>
    </xf>
    <xf numFmtId="9" fontId="0" fillId="0" borderId="0" xfId="4" applyFont="1" applyFill="1" applyBorder="1" applyAlignment="1"/>
    <xf numFmtId="167" fontId="0" fillId="0" borderId="0" xfId="4" applyNumberFormat="1" applyFont="1" applyAlignment="1"/>
    <xf numFmtId="167" fontId="0" fillId="7" borderId="0" xfId="4" applyNumberFormat="1" applyFont="1" applyFill="1" applyAlignment="1"/>
    <xf numFmtId="9" fontId="0" fillId="6" borderId="0" xfId="4" applyFont="1" applyFill="1" applyAlignment="1"/>
    <xf numFmtId="9" fontId="0" fillId="0" borderId="0" xfId="4" applyFont="1" applyFill="1" applyAlignment="1"/>
    <xf numFmtId="9" fontId="0" fillId="0" borderId="0" xfId="4" applyNumberFormat="1" applyFont="1" applyAlignment="1"/>
    <xf numFmtId="9" fontId="8" fillId="7" borderId="0" xfId="4" applyFont="1" applyFill="1" applyAlignment="1"/>
    <xf numFmtId="167" fontId="0" fillId="0" borderId="49" xfId="0" applyNumberFormat="1" applyFill="1" applyBorder="1" applyAlignment="1"/>
    <xf numFmtId="0" fontId="0" fillId="9" borderId="0" xfId="0" applyFont="1" applyFill="1" applyAlignment="1"/>
    <xf numFmtId="9" fontId="8" fillId="9" borderId="0" xfId="0" applyNumberFormat="1" applyFont="1" applyFill="1" applyAlignment="1"/>
    <xf numFmtId="0" fontId="8" fillId="9" borderId="0" xfId="0" applyFont="1" applyFill="1" applyAlignment="1"/>
    <xf numFmtId="9" fontId="0" fillId="6" borderId="0" xfId="0" applyNumberFormat="1" applyFont="1" applyFill="1" applyAlignment="1"/>
    <xf numFmtId="9" fontId="0" fillId="0" borderId="49" xfId="0" applyNumberFormat="1" applyFill="1" applyBorder="1" applyAlignment="1"/>
    <xf numFmtId="0" fontId="0" fillId="10" borderId="0" xfId="0" applyFill="1" applyBorder="1" applyAlignment="1"/>
    <xf numFmtId="0" fontId="0" fillId="10" borderId="0" xfId="0" applyFont="1" applyFill="1" applyAlignment="1"/>
    <xf numFmtId="9" fontId="0" fillId="10" borderId="0" xfId="4" applyFont="1" applyFill="1" applyAlignment="1"/>
    <xf numFmtId="9" fontId="8" fillId="10" borderId="0" xfId="4" applyFont="1" applyFill="1" applyAlignment="1"/>
    <xf numFmtId="0" fontId="0" fillId="11" borderId="0" xfId="0" applyFont="1" applyFill="1" applyAlignment="1"/>
    <xf numFmtId="9" fontId="0" fillId="11" borderId="0" xfId="4" applyFont="1" applyFill="1" applyAlignment="1"/>
    <xf numFmtId="0" fontId="0" fillId="12" borderId="0" xfId="0" applyFont="1" applyFill="1" applyAlignment="1"/>
    <xf numFmtId="0" fontId="0" fillId="13" borderId="0" xfId="0" applyFont="1" applyFill="1" applyAlignment="1"/>
    <xf numFmtId="9" fontId="0" fillId="13" borderId="0" xfId="4" applyFont="1" applyFill="1" applyAlignment="1"/>
    <xf numFmtId="9" fontId="0" fillId="12" borderId="0" xfId="4" applyFont="1" applyFill="1" applyAlignment="1"/>
    <xf numFmtId="0" fontId="0" fillId="14" borderId="0" xfId="0" applyFont="1" applyFill="1" applyAlignment="1"/>
    <xf numFmtId="9" fontId="0" fillId="14" borderId="0" xfId="4" applyFont="1" applyFill="1" applyAlignment="1"/>
    <xf numFmtId="9" fontId="8" fillId="8" borderId="8" xfId="4" applyFont="1" applyFill="1" applyBorder="1" applyAlignment="1"/>
    <xf numFmtId="9" fontId="8" fillId="0" borderId="8" xfId="0" applyNumberFormat="1" applyFont="1" applyBorder="1" applyAlignment="1"/>
    <xf numFmtId="9" fontId="8" fillId="11" borderId="8" xfId="4" applyFont="1" applyFill="1" applyBorder="1" applyAlignment="1"/>
    <xf numFmtId="9" fontId="8" fillId="12" borderId="8" xfId="4" applyFont="1" applyFill="1" applyBorder="1" applyAlignment="1"/>
    <xf numFmtId="9" fontId="8" fillId="13" borderId="8" xfId="4" applyFont="1" applyFill="1" applyBorder="1" applyAlignment="1"/>
    <xf numFmtId="9" fontId="8" fillId="14" borderId="8" xfId="4" applyFont="1" applyFill="1" applyBorder="1" applyAlignment="1"/>
    <xf numFmtId="0" fontId="8" fillId="11" borderId="8" xfId="0" applyFont="1" applyFill="1" applyBorder="1" applyAlignment="1">
      <alignment horizontal="right"/>
    </xf>
    <xf numFmtId="0" fontId="8" fillId="12" borderId="8" xfId="0" applyFont="1" applyFill="1" applyBorder="1" applyAlignment="1">
      <alignment horizontal="right"/>
    </xf>
    <xf numFmtId="0" fontId="8" fillId="13" borderId="8" xfId="0" applyFont="1" applyFill="1" applyBorder="1" applyAlignment="1">
      <alignment horizontal="right"/>
    </xf>
    <xf numFmtId="0" fontId="8" fillId="14" borderId="8" xfId="0" applyFont="1" applyFill="1" applyBorder="1" applyAlignment="1">
      <alignment horizontal="right"/>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Border="1" applyAlignment="1">
      <alignment horizontal="center" vertical="center"/>
    </xf>
    <xf numFmtId="10" fontId="17" fillId="0" borderId="1" xfId="0" applyNumberFormat="1" applyFont="1" applyFill="1" applyBorder="1" applyAlignment="1">
      <alignment horizontal="left" vertical="top" wrapText="1"/>
    </xf>
    <xf numFmtId="0" fontId="9" fillId="0" borderId="14" xfId="0" applyFont="1" applyBorder="1" applyAlignment="1"/>
    <xf numFmtId="0" fontId="9" fillId="0" borderId="15" xfId="0" applyFont="1" applyBorder="1" applyAlignment="1"/>
    <xf numFmtId="0" fontId="9" fillId="2" borderId="8"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0" borderId="8" xfId="0" applyFont="1" applyBorder="1" applyAlignment="1"/>
    <xf numFmtId="0" fontId="9" fillId="2" borderId="14" xfId="0" applyFont="1" applyFill="1" applyBorder="1" applyAlignment="1">
      <alignment horizontal="left" vertical="top" wrapText="1"/>
    </xf>
    <xf numFmtId="0" fontId="9" fillId="2" borderId="25"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0" borderId="25" xfId="0" applyFont="1" applyBorder="1" applyAlignment="1"/>
    <xf numFmtId="0" fontId="9" fillId="0" borderId="8" xfId="0" applyFont="1" applyBorder="1" applyAlignment="1">
      <alignment vertical="top"/>
    </xf>
    <xf numFmtId="0" fontId="9" fillId="2" borderId="1" xfId="0" applyFont="1" applyFill="1" applyBorder="1" applyAlignment="1">
      <alignment horizontal="left" vertical="top" wrapText="1"/>
    </xf>
    <xf numFmtId="0" fontId="9" fillId="2" borderId="8"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0" borderId="8" xfId="0" applyFont="1" applyBorder="1" applyAlignment="1">
      <alignment horizontal="left" vertical="top"/>
    </xf>
    <xf numFmtId="0" fontId="9" fillId="0" borderId="0" xfId="0" applyFont="1" applyAlignment="1"/>
    <xf numFmtId="0" fontId="9" fillId="0" borderId="8" xfId="0" applyFont="1" applyFill="1" applyBorder="1" applyAlignment="1">
      <alignment horizontal="left" vertical="top"/>
    </xf>
    <xf numFmtId="0" fontId="9" fillId="0" borderId="8" xfId="0" applyFont="1" applyBorder="1" applyAlignment="1">
      <alignment horizontal="left" vertical="top" wrapText="1"/>
    </xf>
    <xf numFmtId="0" fontId="9" fillId="0" borderId="8" xfId="0" applyFont="1" applyBorder="1" applyAlignment="1">
      <alignment horizontal="center" vertical="top" wrapText="1"/>
    </xf>
    <xf numFmtId="0" fontId="9" fillId="0" borderId="20" xfId="0" applyFont="1" applyBorder="1" applyAlignment="1">
      <alignment horizontal="left" vertical="top" wrapText="1"/>
    </xf>
    <xf numFmtId="0" fontId="9" fillId="0" borderId="11" xfId="0" applyFont="1" applyBorder="1" applyAlignment="1">
      <alignment horizontal="left" vertical="top" wrapText="1"/>
    </xf>
    <xf numFmtId="0" fontId="9" fillId="0" borderId="11" xfId="0" applyFont="1" applyBorder="1" applyAlignment="1">
      <alignment horizontal="left" vertical="top"/>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9" fillId="0" borderId="2" xfId="0" applyFont="1" applyBorder="1" applyAlignment="1">
      <alignment horizontal="left" vertical="top" wrapText="1"/>
    </xf>
    <xf numFmtId="0" fontId="9" fillId="0" borderId="25" xfId="0" applyFont="1" applyBorder="1" applyAlignment="1">
      <alignment horizontal="left" vertical="top" wrapText="1"/>
    </xf>
    <xf numFmtId="0" fontId="9" fillId="0" borderId="42" xfId="0" applyFont="1" applyBorder="1" applyAlignment="1"/>
    <xf numFmtId="0" fontId="9" fillId="0" borderId="42" xfId="0" applyFont="1" applyBorder="1" applyAlignment="1">
      <alignment horizontal="right"/>
    </xf>
    <xf numFmtId="0" fontId="9" fillId="0" borderId="15" xfId="0" applyFont="1" applyBorder="1" applyAlignment="1">
      <alignment horizontal="right"/>
    </xf>
    <xf numFmtId="0" fontId="9" fillId="0" borderId="0" xfId="0" applyFont="1" applyAlignment="1">
      <alignment horizontal="right"/>
    </xf>
    <xf numFmtId="0" fontId="9" fillId="0" borderId="16" xfId="0" applyFont="1" applyBorder="1" applyAlignment="1">
      <alignment horizontal="right"/>
    </xf>
    <xf numFmtId="0" fontId="9" fillId="0" borderId="41" xfId="0" applyFont="1" applyBorder="1" applyAlignment="1">
      <alignment horizontal="right"/>
    </xf>
    <xf numFmtId="0" fontId="9" fillId="0" borderId="0" xfId="0" applyFont="1" applyBorder="1" applyAlignment="1">
      <alignment horizontal="right"/>
    </xf>
    <xf numFmtId="0" fontId="9" fillId="0" borderId="46" xfId="0" applyFont="1" applyBorder="1" applyAlignment="1">
      <alignment horizontal="right"/>
    </xf>
    <xf numFmtId="0" fontId="9" fillId="0" borderId="34" xfId="0" applyFont="1" applyBorder="1" applyAlignment="1">
      <alignment horizontal="right"/>
    </xf>
    <xf numFmtId="0" fontId="9" fillId="0" borderId="34" xfId="0" applyFont="1" applyBorder="1" applyAlignment="1"/>
    <xf numFmtId="0" fontId="9" fillId="0" borderId="42" xfId="0" applyNumberFormat="1" applyFont="1" applyBorder="1" applyAlignment="1">
      <alignment horizontal="right"/>
    </xf>
    <xf numFmtId="0" fontId="9" fillId="0" borderId="41" xfId="0" applyFont="1" applyBorder="1" applyAlignment="1"/>
    <xf numFmtId="0" fontId="9" fillId="0" borderId="16" xfId="0" applyFont="1" applyBorder="1" applyAlignment="1"/>
    <xf numFmtId="0" fontId="9" fillId="0" borderId="43" xfId="0" applyFont="1" applyBorder="1" applyAlignment="1"/>
    <xf numFmtId="0" fontId="9" fillId="0" borderId="42" xfId="0" applyFont="1" applyFill="1" applyBorder="1" applyAlignment="1"/>
    <xf numFmtId="0" fontId="9" fillId="0" borderId="34" xfId="0" applyFont="1" applyFill="1" applyBorder="1" applyAlignment="1"/>
    <xf numFmtId="0" fontId="9" fillId="0" borderId="41" xfId="0" applyFont="1" applyFill="1" applyBorder="1" applyAlignment="1"/>
    <xf numFmtId="0" fontId="9" fillId="0" borderId="42" xfId="0" applyFont="1" applyBorder="1" applyAlignment="1">
      <alignment vertical="center"/>
    </xf>
    <xf numFmtId="0" fontId="20" fillId="0" borderId="41" xfId="0" applyFont="1" applyBorder="1" applyAlignment="1"/>
    <xf numFmtId="0" fontId="9" fillId="0" borderId="42" xfId="0" applyFont="1" applyFill="1" applyBorder="1" applyAlignment="1">
      <alignment horizontal="right"/>
    </xf>
    <xf numFmtId="0" fontId="9" fillId="0" borderId="0" xfId="0" applyFont="1" applyBorder="1" applyAlignment="1"/>
    <xf numFmtId="0" fontId="9" fillId="0" borderId="15" xfId="0" applyFont="1" applyFill="1" applyBorder="1" applyAlignment="1"/>
    <xf numFmtId="0" fontId="9" fillId="0" borderId="0" xfId="0" applyFont="1" applyFill="1" applyBorder="1" applyAlignment="1">
      <alignment horizontal="right"/>
    </xf>
    <xf numFmtId="0" fontId="9" fillId="0" borderId="41" xfId="0" applyFont="1" applyFill="1" applyBorder="1" applyAlignment="1">
      <alignment horizontal="right"/>
    </xf>
    <xf numFmtId="0" fontId="9" fillId="0" borderId="34" xfId="0" applyFont="1" applyFill="1" applyBorder="1" applyAlignment="1">
      <alignment horizontal="right"/>
    </xf>
    <xf numFmtId="168" fontId="9" fillId="0" borderId="41" xfId="2" applyNumberFormat="1" applyFont="1" applyBorder="1" applyAlignment="1"/>
    <xf numFmtId="169" fontId="9" fillId="0" borderId="41" xfId="2" applyNumberFormat="1" applyFont="1" applyBorder="1" applyAlignment="1"/>
    <xf numFmtId="168" fontId="9" fillId="0" borderId="42" xfId="2" applyNumberFormat="1" applyFont="1" applyBorder="1" applyAlignment="1"/>
    <xf numFmtId="0" fontId="21" fillId="0" borderId="42" xfId="0" applyFont="1" applyBorder="1" applyAlignment="1"/>
    <xf numFmtId="0" fontId="9" fillId="0" borderId="0" xfId="0" applyFont="1" applyFill="1" applyAlignment="1"/>
    <xf numFmtId="0" fontId="9" fillId="0" borderId="46" xfId="0" applyFont="1" applyBorder="1" applyAlignment="1"/>
    <xf numFmtId="0" fontId="9" fillId="0" borderId="0" xfId="0" applyFont="1" applyFill="1" applyBorder="1" applyAlignment="1"/>
    <xf numFmtId="0" fontId="9" fillId="2" borderId="43" xfId="0" applyFont="1" applyFill="1" applyBorder="1" applyAlignment="1">
      <alignment horizontal="right" wrapText="1"/>
    </xf>
    <xf numFmtId="0" fontId="9" fillId="0" borderId="0" xfId="0" applyFont="1" applyFill="1" applyAlignment="1">
      <alignment vertical="center"/>
    </xf>
    <xf numFmtId="0" fontId="9" fillId="0" borderId="44" xfId="0" applyFont="1" applyBorder="1" applyAlignment="1"/>
    <xf numFmtId="0" fontId="9" fillId="0" borderId="44" xfId="0" applyFont="1" applyFill="1" applyBorder="1" applyAlignment="1"/>
    <xf numFmtId="0" fontId="9" fillId="0" borderId="43" xfId="0" applyFont="1" applyFill="1" applyBorder="1" applyAlignment="1"/>
    <xf numFmtId="0" fontId="20" fillId="0" borderId="43" xfId="0" applyFont="1" applyBorder="1" applyAlignment="1"/>
    <xf numFmtId="165" fontId="9" fillId="0" borderId="8" xfId="0" applyNumberFormat="1" applyFont="1" applyBorder="1" applyAlignment="1"/>
    <xf numFmtId="1" fontId="9" fillId="0" borderId="0" xfId="0" applyNumberFormat="1" applyFont="1" applyAlignment="1"/>
    <xf numFmtId="1" fontId="9" fillId="0" borderId="48" xfId="0" applyNumberFormat="1" applyFont="1" applyBorder="1" applyAlignment="1"/>
    <xf numFmtId="1" fontId="9" fillId="0" borderId="45" xfId="0" applyNumberFormat="1" applyFont="1" applyBorder="1" applyAlignment="1"/>
    <xf numFmtId="1" fontId="9" fillId="0" borderId="47" xfId="0" applyNumberFormat="1" applyFont="1" applyBorder="1" applyAlignment="1"/>
    <xf numFmtId="2" fontId="9" fillId="0" borderId="47" xfId="0" applyNumberFormat="1" applyFont="1" applyBorder="1" applyAlignment="1"/>
    <xf numFmtId="0" fontId="9" fillId="0" borderId="48" xfId="0" applyFont="1" applyBorder="1" applyAlignment="1"/>
    <xf numFmtId="170" fontId="9" fillId="0" borderId="45" xfId="0" applyNumberFormat="1" applyFont="1" applyBorder="1" applyAlignment="1"/>
    <xf numFmtId="0" fontId="20" fillId="0" borderId="1" xfId="3" applyFont="1" applyFill="1" applyBorder="1" applyAlignment="1" applyProtection="1">
      <alignment horizontal="left" vertical="center" wrapText="1"/>
    </xf>
    <xf numFmtId="0" fontId="9" fillId="0" borderId="42" xfId="0" applyFont="1" applyFill="1" applyBorder="1" applyAlignment="1">
      <alignment horizontal="left" vertical="center"/>
    </xf>
    <xf numFmtId="0" fontId="9" fillId="0" borderId="41" xfId="0" applyFont="1" applyFill="1" applyBorder="1" applyAlignment="1">
      <alignment vertical="center"/>
    </xf>
    <xf numFmtId="0" fontId="9" fillId="0" borderId="42" xfId="0" applyFont="1" applyFill="1" applyBorder="1" applyAlignment="1">
      <alignment vertical="center"/>
    </xf>
    <xf numFmtId="0" fontId="20" fillId="0" borderId="41" xfId="0" applyFont="1" applyBorder="1" applyAlignment="1">
      <alignment horizontal="right"/>
    </xf>
    <xf numFmtId="0" fontId="8" fillId="0" borderId="0" xfId="0" applyFont="1" applyAlignment="1">
      <alignment horizontal="center" vertical="center"/>
    </xf>
    <xf numFmtId="0" fontId="2" fillId="0" borderId="0" xfId="0" applyFont="1" applyAlignment="1"/>
    <xf numFmtId="0" fontId="1" fillId="0" borderId="19" xfId="0" applyFont="1" applyBorder="1" applyAlignment="1">
      <alignment horizontal="left" vertical="top" wrapText="1"/>
    </xf>
    <xf numFmtId="9" fontId="0" fillId="15" borderId="0" xfId="4" applyFont="1" applyFill="1" applyAlignment="1"/>
    <xf numFmtId="0" fontId="0" fillId="15" borderId="0" xfId="0" applyFont="1" applyFill="1" applyAlignment="1"/>
    <xf numFmtId="9" fontId="0" fillId="16" borderId="0" xfId="4" applyFont="1" applyFill="1" applyAlignment="1"/>
    <xf numFmtId="0" fontId="0" fillId="16" borderId="0" xfId="0" applyFont="1" applyFill="1" applyAlignment="1"/>
    <xf numFmtId="0" fontId="8" fillId="16" borderId="8" xfId="0" applyFont="1" applyFill="1" applyBorder="1" applyAlignment="1">
      <alignment horizontal="right"/>
    </xf>
    <xf numFmtId="9" fontId="8" fillId="16" borderId="8" xfId="4" applyFont="1" applyFill="1" applyBorder="1" applyAlignment="1"/>
    <xf numFmtId="9" fontId="0" fillId="0" borderId="0" xfId="0" applyNumberFormat="1" applyFont="1" applyAlignment="1"/>
    <xf numFmtId="171" fontId="0" fillId="0" borderId="0" xfId="0" applyNumberFormat="1" applyFont="1" applyAlignment="1"/>
    <xf numFmtId="0" fontId="9" fillId="0" borderId="51" xfId="0" applyFont="1" applyBorder="1" applyAlignment="1"/>
    <xf numFmtId="0" fontId="9" fillId="0" borderId="8" xfId="0" applyFont="1" applyBorder="1" applyAlignment="1">
      <alignment wrapText="1"/>
    </xf>
    <xf numFmtId="0" fontId="9" fillId="0" borderId="8" xfId="0" applyFont="1" applyBorder="1" applyAlignment="1">
      <alignment horizontal="right"/>
    </xf>
    <xf numFmtId="0" fontId="1" fillId="0" borderId="8" xfId="0" applyFont="1" applyBorder="1" applyAlignment="1"/>
    <xf numFmtId="0" fontId="9" fillId="0" borderId="10" xfId="0" applyFont="1" applyBorder="1" applyAlignment="1">
      <alignment horizontal="right"/>
    </xf>
    <xf numFmtId="0" fontId="9" fillId="0" borderId="11" xfId="0" applyFont="1" applyBorder="1" applyAlignment="1">
      <alignment horizontal="right"/>
    </xf>
    <xf numFmtId="0" fontId="9" fillId="0" borderId="10" xfId="0" applyFont="1" applyBorder="1" applyAlignment="1"/>
    <xf numFmtId="0" fontId="9" fillId="0" borderId="11" xfId="0" applyFont="1" applyBorder="1" applyAlignment="1"/>
    <xf numFmtId="0" fontId="9" fillId="0" borderId="20" xfId="0" applyFont="1" applyBorder="1" applyAlignment="1"/>
    <xf numFmtId="0" fontId="9" fillId="0" borderId="8" xfId="0" applyFont="1" applyFill="1" applyBorder="1" applyAlignment="1"/>
    <xf numFmtId="165" fontId="9" fillId="0" borderId="47" xfId="0" applyNumberFormat="1" applyFont="1" applyBorder="1" applyAlignment="1"/>
    <xf numFmtId="0" fontId="9" fillId="0" borderId="11" xfId="0" applyFont="1" applyBorder="1" applyAlignment="1">
      <alignment wrapText="1"/>
    </xf>
    <xf numFmtId="0" fontId="9" fillId="2" borderId="4" xfId="0" applyFont="1" applyFill="1" applyBorder="1" applyAlignment="1">
      <alignment horizontal="left" vertical="top" wrapText="1"/>
    </xf>
    <xf numFmtId="0" fontId="9" fillId="0" borderId="43" xfId="0" applyFont="1" applyBorder="1" applyAlignment="1">
      <alignment horizontal="right"/>
    </xf>
    <xf numFmtId="0" fontId="9" fillId="0" borderId="10" xfId="0" applyFont="1" applyFill="1" applyBorder="1" applyAlignment="1"/>
    <xf numFmtId="0" fontId="9" fillId="0" borderId="11" xfId="0" applyFont="1" applyFill="1" applyBorder="1" applyAlignment="1"/>
    <xf numFmtId="0" fontId="17" fillId="0" borderId="2" xfId="0" applyFont="1" applyBorder="1" applyAlignment="1">
      <alignment horizontal="left" vertical="top" wrapText="1"/>
    </xf>
    <xf numFmtId="0" fontId="20" fillId="0" borderId="11" xfId="0" applyFont="1" applyBorder="1" applyAlignment="1"/>
    <xf numFmtId="0" fontId="9" fillId="0" borderId="8" xfId="0" applyFont="1" applyFill="1" applyBorder="1" applyAlignment="1">
      <alignment wrapText="1"/>
    </xf>
    <xf numFmtId="0" fontId="9" fillId="0" borderId="20" xfId="0" applyFont="1" applyFill="1" applyBorder="1" applyAlignment="1"/>
    <xf numFmtId="0" fontId="9" fillId="0" borderId="20" xfId="0" applyNumberFormat="1" applyFont="1" applyBorder="1" applyAlignment="1">
      <alignment wrapText="1"/>
    </xf>
    <xf numFmtId="0" fontId="9" fillId="0" borderId="11" xfId="0" applyNumberFormat="1" applyFont="1" applyBorder="1" applyAlignment="1">
      <alignment wrapText="1"/>
    </xf>
    <xf numFmtId="0" fontId="20" fillId="0" borderId="20" xfId="0" applyFont="1" applyBorder="1" applyAlignment="1"/>
    <xf numFmtId="0" fontId="9" fillId="0" borderId="10" xfId="0" applyFont="1" applyFill="1" applyBorder="1" applyAlignment="1">
      <alignment wrapText="1"/>
    </xf>
    <xf numFmtId="0" fontId="9" fillId="0" borderId="20" xfId="0" applyFont="1" applyFill="1" applyBorder="1" applyAlignment="1">
      <alignment wrapText="1"/>
    </xf>
    <xf numFmtId="0" fontId="9" fillId="0" borderId="11" xfId="0" applyFont="1" applyFill="1" applyBorder="1" applyAlignment="1">
      <alignment wrapText="1"/>
    </xf>
    <xf numFmtId="0" fontId="9" fillId="0" borderId="10" xfId="0" applyFont="1" applyBorder="1" applyAlignment="1">
      <alignment wrapText="1"/>
    </xf>
    <xf numFmtId="3" fontId="9" fillId="0" borderId="0" xfId="0" applyNumberFormat="1" applyFont="1" applyFill="1" applyAlignment="1">
      <alignment horizontal="left" vertical="top" wrapText="1"/>
    </xf>
    <xf numFmtId="0" fontId="22" fillId="0" borderId="0" xfId="0" applyFont="1" applyFill="1" applyAlignment="1">
      <alignment vertical="top" wrapText="1"/>
    </xf>
    <xf numFmtId="9" fontId="9" fillId="0" borderId="0" xfId="4" applyNumberFormat="1" applyFont="1" applyFill="1" applyAlignment="1">
      <alignment horizontal="left" vertical="top" wrapText="1"/>
    </xf>
    <xf numFmtId="9" fontId="9" fillId="0" borderId="0" xfId="4" applyFont="1" applyFill="1" applyAlignment="1">
      <alignment horizontal="left" vertical="top" wrapText="1"/>
    </xf>
    <xf numFmtId="0" fontId="9" fillId="0" borderId="0" xfId="0" applyFont="1" applyFill="1" applyAlignment="1">
      <alignment horizontal="left" vertical="top" wrapText="1"/>
    </xf>
    <xf numFmtId="0" fontId="9" fillId="0" borderId="10" xfId="0" applyFont="1" applyBorder="1" applyAlignment="1">
      <alignment horizontal="center"/>
    </xf>
    <xf numFmtId="0" fontId="9" fillId="0" borderId="11" xfId="0" applyFont="1" applyBorder="1" applyAlignment="1">
      <alignment horizontal="center"/>
    </xf>
    <xf numFmtId="0" fontId="9" fillId="0" borderId="20" xfId="0" applyFont="1" applyBorder="1" applyAlignment="1">
      <alignment horizontal="center"/>
    </xf>
    <xf numFmtId="0" fontId="9" fillId="0" borderId="10" xfId="0" applyFont="1" applyBorder="1" applyAlignment="1">
      <alignment horizontal="left"/>
    </xf>
    <xf numFmtId="0" fontId="9" fillId="0" borderId="20" xfId="0" applyFont="1" applyBorder="1" applyAlignment="1">
      <alignment horizontal="left"/>
    </xf>
    <xf numFmtId="0" fontId="9" fillId="0" borderId="11" xfId="0" applyFont="1" applyBorder="1" applyAlignment="1">
      <alignment horizontal="left"/>
    </xf>
    <xf numFmtId="0" fontId="9" fillId="0" borderId="31" xfId="0" applyFont="1" applyBorder="1" applyAlignment="1">
      <alignment horizontal="left" vertical="top" wrapText="1"/>
    </xf>
    <xf numFmtId="0" fontId="9" fillId="0" borderId="33" xfId="0" applyFont="1" applyBorder="1" applyAlignment="1">
      <alignment horizontal="left" vertical="top" wrapText="1"/>
    </xf>
    <xf numFmtId="0" fontId="9" fillId="0" borderId="10" xfId="0" applyFont="1" applyBorder="1" applyAlignment="1">
      <alignment horizontal="left" vertical="top" wrapText="1"/>
    </xf>
    <xf numFmtId="0" fontId="9" fillId="0" borderId="20" xfId="0" applyFont="1" applyBorder="1" applyAlignment="1">
      <alignment horizontal="left" vertical="top" wrapText="1"/>
    </xf>
    <xf numFmtId="0" fontId="9" fillId="0" borderId="11" xfId="0" applyFont="1" applyBorder="1" applyAlignment="1">
      <alignment horizontal="left" vertical="top" wrapText="1"/>
    </xf>
    <xf numFmtId="0" fontId="9" fillId="0" borderId="31" xfId="0" applyFont="1" applyBorder="1" applyAlignment="1">
      <alignment horizontal="center"/>
    </xf>
    <xf numFmtId="0" fontId="9" fillId="0" borderId="32" xfId="0" applyFont="1" applyBorder="1" applyAlignment="1">
      <alignment horizontal="center"/>
    </xf>
    <xf numFmtId="0" fontId="9" fillId="2" borderId="31" xfId="0" applyFont="1" applyFill="1" applyBorder="1" applyAlignment="1">
      <alignment horizontal="left" vertical="top" wrapText="1"/>
    </xf>
    <xf numFmtId="0" fontId="9" fillId="2" borderId="33" xfId="0" applyFont="1" applyFill="1" applyBorder="1" applyAlignment="1">
      <alignment horizontal="left" vertical="top" wrapText="1"/>
    </xf>
    <xf numFmtId="0" fontId="9" fillId="2" borderId="32"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9" fillId="0" borderId="33" xfId="0" applyFont="1" applyBorder="1" applyAlignment="1">
      <alignment horizontal="center"/>
    </xf>
    <xf numFmtId="0" fontId="9" fillId="0" borderId="10" xfId="0" applyFont="1" applyBorder="1" applyAlignment="1">
      <alignment horizontal="left" vertical="top"/>
    </xf>
    <xf numFmtId="0" fontId="9" fillId="0" borderId="20" xfId="0" applyFont="1" applyBorder="1" applyAlignment="1">
      <alignment horizontal="left" vertical="top"/>
    </xf>
    <xf numFmtId="0" fontId="9" fillId="0" borderId="11" xfId="0" applyFont="1" applyBorder="1" applyAlignment="1">
      <alignment horizontal="left" vertical="top"/>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4" xfId="0" applyFont="1" applyFill="1" applyBorder="1" applyAlignment="1">
      <alignment horizontal="left" vertical="top" wrapText="1"/>
    </xf>
    <xf numFmtId="0" fontId="1" fillId="0" borderId="1" xfId="0" applyFont="1" applyFill="1" applyBorder="1" applyAlignment="1">
      <alignment horizontal="left" vertical="top" wrapText="1"/>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9" fillId="2" borderId="20" xfId="0" applyFont="1" applyFill="1" applyBorder="1" applyAlignment="1">
      <alignment horizontal="left" vertical="top" wrapText="1"/>
    </xf>
    <xf numFmtId="3" fontId="1" fillId="0" borderId="2"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9" fillId="2" borderId="10"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1" xfId="0" applyFont="1" applyFill="1" applyBorder="1" applyAlignment="1">
      <alignment horizontal="center" vertical="top" wrapText="1"/>
    </xf>
    <xf numFmtId="0" fontId="1" fillId="0" borderId="1" xfId="1" applyFont="1" applyFill="1" applyBorder="1" applyAlignment="1">
      <alignment horizontal="left" vertical="top" wrapText="1"/>
    </xf>
    <xf numFmtId="0" fontId="1" fillId="0" borderId="19" xfId="1" applyFont="1" applyBorder="1" applyAlignment="1">
      <alignment horizontal="left" vertical="top" wrapText="1"/>
    </xf>
    <xf numFmtId="0" fontId="9" fillId="2" borderId="27" xfId="0" applyFont="1" applyFill="1" applyBorder="1" applyAlignment="1">
      <alignment horizontal="left" vertical="top" wrapText="1"/>
    </xf>
    <xf numFmtId="0" fontId="9" fillId="2" borderId="28" xfId="0" applyFont="1" applyFill="1" applyBorder="1" applyAlignment="1">
      <alignment horizontal="left" vertical="top"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36" xfId="1" applyFont="1" applyFill="1" applyBorder="1" applyAlignment="1">
      <alignment horizontal="center" vertical="top" wrapText="1"/>
    </xf>
    <xf numFmtId="0" fontId="1" fillId="0" borderId="33" xfId="1" applyFont="1" applyFill="1" applyBorder="1" applyAlignment="1">
      <alignment horizontal="center" vertical="top" wrapText="1"/>
    </xf>
    <xf numFmtId="0" fontId="1" fillId="0" borderId="37" xfId="1" applyFont="1" applyFill="1" applyBorder="1" applyAlignment="1">
      <alignment horizontal="center" vertical="top" wrapText="1"/>
    </xf>
    <xf numFmtId="0" fontId="1" fillId="0" borderId="36" xfId="1" applyFont="1" applyFill="1" applyBorder="1" applyAlignment="1">
      <alignment horizontal="left" vertical="top" wrapText="1"/>
    </xf>
    <xf numFmtId="0" fontId="1" fillId="0" borderId="37" xfId="1" applyFont="1" applyFill="1" applyBorder="1" applyAlignment="1">
      <alignment horizontal="left" vertical="top" wrapText="1"/>
    </xf>
    <xf numFmtId="4" fontId="1" fillId="0" borderId="2"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9" fillId="2" borderId="26"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0" borderId="2" xfId="0" applyFont="1" applyBorder="1" applyAlignment="1">
      <alignment horizontal="left"/>
    </xf>
    <xf numFmtId="0" fontId="9" fillId="0" borderId="4" xfId="0" applyFont="1" applyBorder="1" applyAlignment="1">
      <alignment horizontal="left"/>
    </xf>
    <xf numFmtId="0" fontId="9" fillId="0" borderId="17" xfId="0" applyFont="1" applyBorder="1" applyAlignment="1">
      <alignment horizontal="left"/>
    </xf>
    <xf numFmtId="0" fontId="1" fillId="0" borderId="19" xfId="0" applyFont="1" applyFill="1" applyBorder="1" applyAlignment="1">
      <alignment horizontal="left" vertical="top" wrapText="1"/>
    </xf>
    <xf numFmtId="0" fontId="1" fillId="0" borderId="21" xfId="0" applyFont="1" applyBorder="1" applyAlignment="1">
      <alignment horizontal="left" vertical="top" wrapText="1"/>
    </xf>
    <xf numFmtId="0" fontId="1" fillId="0" borderId="23"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9" xfId="0" applyFont="1" applyBorder="1" applyAlignment="1">
      <alignment horizontal="left" vertical="top" wrapText="1"/>
    </xf>
    <xf numFmtId="0" fontId="1" fillId="2" borderId="1" xfId="0" applyFont="1" applyFill="1" applyBorder="1" applyAlignment="1">
      <alignment horizontal="left" vertical="center" wrapText="1"/>
    </xf>
    <xf numFmtId="0" fontId="1" fillId="4" borderId="19" xfId="0" applyFont="1" applyFill="1" applyBorder="1" applyAlignment="1">
      <alignment horizontal="left" vertical="top" wrapText="1"/>
    </xf>
    <xf numFmtId="0" fontId="1" fillId="0" borderId="7" xfId="0" applyFont="1" applyBorder="1" applyAlignment="1">
      <alignment horizontal="left" vertical="center" wrapText="1"/>
    </xf>
    <xf numFmtId="4" fontId="1" fillId="0" borderId="1" xfId="0" applyNumberFormat="1"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0" borderId="1" xfId="1" applyFont="1" applyBorder="1" applyAlignment="1">
      <alignment horizontal="left" vertical="center" wrapText="1"/>
    </xf>
    <xf numFmtId="0" fontId="1" fillId="0" borderId="1" xfId="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4" borderId="1" xfId="0" applyFont="1" applyFill="1" applyBorder="1" applyAlignment="1">
      <alignment horizontal="left" vertical="top" wrapText="1"/>
    </xf>
    <xf numFmtId="0" fontId="1" fillId="0" borderId="1" xfId="0" applyFont="1" applyFill="1" applyBorder="1" applyAlignment="1">
      <alignment horizontal="left" wrapText="1"/>
    </xf>
    <xf numFmtId="0" fontId="10" fillId="0" borderId="19" xfId="0" applyFont="1" applyFill="1" applyBorder="1" applyAlignment="1">
      <alignment horizontal="left" vertical="top" wrapText="1"/>
    </xf>
    <xf numFmtId="0" fontId="9" fillId="0" borderId="1" xfId="1" applyFont="1" applyBorder="1" applyAlignment="1">
      <alignment horizontal="left" vertical="center" wrapText="1"/>
    </xf>
    <xf numFmtId="0" fontId="1" fillId="0" borderId="4"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22" xfId="0" applyFont="1" applyBorder="1" applyAlignment="1">
      <alignment horizontal="left" vertical="top"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2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36" xfId="0" applyFont="1" applyBorder="1" applyAlignment="1">
      <alignment horizontal="center" vertical="top" wrapText="1"/>
    </xf>
    <xf numFmtId="0" fontId="1" fillId="0" borderId="33" xfId="0" applyFont="1" applyBorder="1" applyAlignment="1">
      <alignment horizontal="center" vertical="top" wrapText="1"/>
    </xf>
    <xf numFmtId="0" fontId="1" fillId="0" borderId="37" xfId="0" applyFont="1" applyBorder="1" applyAlignment="1">
      <alignment horizontal="center" vertical="top" wrapText="1"/>
    </xf>
    <xf numFmtId="0" fontId="1" fillId="0" borderId="18" xfId="0" applyFont="1" applyFill="1" applyBorder="1" applyAlignment="1">
      <alignment horizontal="center" vertical="center" wrapText="1"/>
    </xf>
    <xf numFmtId="0" fontId="1" fillId="0" borderId="36"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0" borderId="13"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9" fillId="0" borderId="18" xfId="0" applyFont="1" applyBorder="1" applyAlignment="1">
      <alignment horizontal="center"/>
    </xf>
    <xf numFmtId="0" fontId="9" fillId="0" borderId="17" xfId="0" applyFont="1" applyBorder="1" applyAlignment="1">
      <alignment horizont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0" xfId="0" applyFont="1" applyFill="1" applyBorder="1" applyAlignment="1">
      <alignment horizontal="center" vertical="center"/>
    </xf>
    <xf numFmtId="0" fontId="9" fillId="2" borderId="31" xfId="0" applyFont="1" applyFill="1" applyBorder="1" applyAlignment="1">
      <alignment horizontal="center" vertical="top" wrapText="1"/>
    </xf>
    <xf numFmtId="0" fontId="9" fillId="2" borderId="33" xfId="0" applyFont="1" applyFill="1" applyBorder="1" applyAlignment="1">
      <alignment horizontal="center" vertical="top" wrapText="1"/>
    </xf>
    <xf numFmtId="0" fontId="9" fillId="2" borderId="32" xfId="0" applyFont="1" applyFill="1" applyBorder="1" applyAlignment="1">
      <alignment horizontal="center"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3" xfId="0" applyFont="1" applyBorder="1" applyAlignment="1">
      <alignment horizontal="left" vertical="top" wrapText="1"/>
    </xf>
    <xf numFmtId="0" fontId="0" fillId="0" borderId="39" xfId="0" applyFont="1" applyBorder="1" applyAlignment="1">
      <alignment horizontal="center" vertical="top"/>
    </xf>
    <xf numFmtId="0" fontId="0" fillId="0" borderId="34" xfId="0" applyFont="1" applyBorder="1" applyAlignment="1">
      <alignment horizontal="center" vertical="top"/>
    </xf>
    <xf numFmtId="0" fontId="0" fillId="0" borderId="35" xfId="0" applyFont="1" applyBorder="1" applyAlignment="1">
      <alignment horizontal="center" vertical="top"/>
    </xf>
    <xf numFmtId="0" fontId="1" fillId="0" borderId="10"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9" fillId="0" borderId="46" xfId="0" applyFont="1" applyBorder="1" applyAlignment="1">
      <alignment horizontal="center"/>
    </xf>
    <xf numFmtId="0" fontId="9" fillId="0" borderId="34" xfId="0" applyFont="1" applyBorder="1" applyAlignment="1">
      <alignment horizontal="center"/>
    </xf>
    <xf numFmtId="0" fontId="9" fillId="0" borderId="40" xfId="0" applyFont="1" applyBorder="1" applyAlignment="1">
      <alignment horizontal="center"/>
    </xf>
    <xf numFmtId="0" fontId="9" fillId="0" borderId="0" xfId="0" applyFont="1" applyAlignment="1">
      <alignment horizontal="center"/>
    </xf>
    <xf numFmtId="0" fontId="8" fillId="0" borderId="0" xfId="0" applyFont="1" applyAlignment="1">
      <alignment horizontal="center" wrapText="1"/>
    </xf>
  </cellXfs>
  <cellStyles count="5">
    <cellStyle name="Гиперссылка" xfId="3" builtinId="8"/>
    <cellStyle name="Обычный" xfId="0" builtinId="0"/>
    <cellStyle name="Обычный 2" xfId="1" xr:uid="{00000000-0005-0000-0000-000002000000}"/>
    <cellStyle name="Процентный" xfId="4" builtinId="5"/>
    <cellStyle name="Финансовый" xfId="2" builtinId="3"/>
  </cellStyles>
  <dxfs count="1">
    <dxf>
      <font>
        <color rgb="FF000000"/>
      </font>
      <fill>
        <patternFill patternType="solid">
          <fgColor theme="0"/>
          <bgColor theme="0"/>
        </patternFill>
      </fill>
    </dxf>
  </dxfs>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200"/>
              <a:t>Изменение кадастровой стоимости в результате оспаривания, % </a:t>
            </a:r>
          </a:p>
        </c:rich>
      </c:tx>
      <c:overlay val="0"/>
    </c:title>
    <c:autoTitleDeleted val="0"/>
    <c:plotArea>
      <c:layout/>
      <c:barChart>
        <c:barDir val="col"/>
        <c:grouping val="clustered"/>
        <c:varyColors val="0"/>
        <c:ser>
          <c:idx val="0"/>
          <c:order val="0"/>
          <c:tx>
            <c:v>Частота</c:v>
          </c:tx>
          <c:invertIfNegative val="0"/>
          <c:cat>
            <c:strRef>
              <c:f>ИзмКС!$D$3:$D$34</c:f>
              <c:strCache>
                <c:ptCount val="32"/>
                <c:pt idx="0">
                  <c:v>-99%</c:v>
                </c:pt>
                <c:pt idx="1">
                  <c:v>-77%</c:v>
                </c:pt>
                <c:pt idx="2">
                  <c:v>-55%</c:v>
                </c:pt>
                <c:pt idx="3">
                  <c:v>-33%</c:v>
                </c:pt>
                <c:pt idx="4">
                  <c:v>-10%</c:v>
                </c:pt>
                <c:pt idx="5">
                  <c:v>12%</c:v>
                </c:pt>
                <c:pt idx="6">
                  <c:v>34%</c:v>
                </c:pt>
                <c:pt idx="7">
                  <c:v>56%</c:v>
                </c:pt>
                <c:pt idx="8">
                  <c:v>79%</c:v>
                </c:pt>
                <c:pt idx="9">
                  <c:v>101%</c:v>
                </c:pt>
                <c:pt idx="10">
                  <c:v>123%</c:v>
                </c:pt>
                <c:pt idx="11">
                  <c:v>146%</c:v>
                </c:pt>
                <c:pt idx="12">
                  <c:v>168%</c:v>
                </c:pt>
                <c:pt idx="13">
                  <c:v>190%</c:v>
                </c:pt>
                <c:pt idx="14">
                  <c:v>212%</c:v>
                </c:pt>
                <c:pt idx="15">
                  <c:v>235%</c:v>
                </c:pt>
                <c:pt idx="16">
                  <c:v>257%</c:v>
                </c:pt>
                <c:pt idx="17">
                  <c:v>279%</c:v>
                </c:pt>
                <c:pt idx="18">
                  <c:v>301%</c:v>
                </c:pt>
                <c:pt idx="19">
                  <c:v>324%</c:v>
                </c:pt>
                <c:pt idx="20">
                  <c:v>346%</c:v>
                </c:pt>
                <c:pt idx="21">
                  <c:v>368%</c:v>
                </c:pt>
                <c:pt idx="22">
                  <c:v>390%</c:v>
                </c:pt>
                <c:pt idx="23">
                  <c:v>413%</c:v>
                </c:pt>
                <c:pt idx="24">
                  <c:v>435%</c:v>
                </c:pt>
                <c:pt idx="25">
                  <c:v>457%</c:v>
                </c:pt>
                <c:pt idx="26">
                  <c:v>480%</c:v>
                </c:pt>
                <c:pt idx="27">
                  <c:v>502%</c:v>
                </c:pt>
                <c:pt idx="28">
                  <c:v>524%</c:v>
                </c:pt>
                <c:pt idx="29">
                  <c:v>546%</c:v>
                </c:pt>
                <c:pt idx="30">
                  <c:v>569%</c:v>
                </c:pt>
                <c:pt idx="31">
                  <c:v>Еще</c:v>
                </c:pt>
              </c:strCache>
            </c:strRef>
          </c:cat>
          <c:val>
            <c:numRef>
              <c:f>ИзмКС!$E$3:$E$34</c:f>
              <c:numCache>
                <c:formatCode>General</c:formatCode>
                <c:ptCount val="32"/>
                <c:pt idx="0">
                  <c:v>1</c:v>
                </c:pt>
                <c:pt idx="1">
                  <c:v>164</c:v>
                </c:pt>
                <c:pt idx="2">
                  <c:v>334</c:v>
                </c:pt>
                <c:pt idx="3">
                  <c:v>286</c:v>
                </c:pt>
                <c:pt idx="4">
                  <c:v>116</c:v>
                </c:pt>
                <c:pt idx="5">
                  <c:v>41</c:v>
                </c:pt>
                <c:pt idx="6">
                  <c:v>4</c:v>
                </c:pt>
                <c:pt idx="7">
                  <c:v>4</c:v>
                </c:pt>
                <c:pt idx="8">
                  <c:v>3</c:v>
                </c:pt>
                <c:pt idx="9">
                  <c:v>2</c:v>
                </c:pt>
                <c:pt idx="10">
                  <c:v>1</c:v>
                </c:pt>
                <c:pt idx="11">
                  <c:v>1</c:v>
                </c:pt>
                <c:pt idx="12">
                  <c:v>0</c:v>
                </c:pt>
                <c:pt idx="13">
                  <c:v>2</c:v>
                </c:pt>
                <c:pt idx="14">
                  <c:v>0</c:v>
                </c:pt>
                <c:pt idx="15">
                  <c:v>0</c:v>
                </c:pt>
                <c:pt idx="16">
                  <c:v>0</c:v>
                </c:pt>
                <c:pt idx="17">
                  <c:v>0</c:v>
                </c:pt>
                <c:pt idx="18">
                  <c:v>1</c:v>
                </c:pt>
                <c:pt idx="19">
                  <c:v>0</c:v>
                </c:pt>
                <c:pt idx="20">
                  <c:v>0</c:v>
                </c:pt>
                <c:pt idx="21">
                  <c:v>0</c:v>
                </c:pt>
                <c:pt idx="22">
                  <c:v>0</c:v>
                </c:pt>
                <c:pt idx="23">
                  <c:v>0</c:v>
                </c:pt>
                <c:pt idx="24">
                  <c:v>0</c:v>
                </c:pt>
                <c:pt idx="25">
                  <c:v>0</c:v>
                </c:pt>
                <c:pt idx="26">
                  <c:v>0</c:v>
                </c:pt>
                <c:pt idx="27">
                  <c:v>0</c:v>
                </c:pt>
                <c:pt idx="28">
                  <c:v>0</c:v>
                </c:pt>
                <c:pt idx="29">
                  <c:v>0</c:v>
                </c:pt>
                <c:pt idx="30">
                  <c:v>0</c:v>
                </c:pt>
                <c:pt idx="31">
                  <c:v>1</c:v>
                </c:pt>
              </c:numCache>
            </c:numRef>
          </c:val>
          <c:extLst>
            <c:ext xmlns:c16="http://schemas.microsoft.com/office/drawing/2014/chart" uri="{C3380CC4-5D6E-409C-BE32-E72D297353CC}">
              <c16:uniqueId val="{00000000-B259-47E1-9929-CCEC22C2CD3B}"/>
            </c:ext>
          </c:extLst>
        </c:ser>
        <c:dLbls>
          <c:showLegendKey val="0"/>
          <c:showVal val="0"/>
          <c:showCatName val="0"/>
          <c:showSerName val="0"/>
          <c:showPercent val="0"/>
          <c:showBubbleSize val="0"/>
        </c:dLbls>
        <c:gapWidth val="150"/>
        <c:axId val="177388544"/>
        <c:axId val="178984448"/>
      </c:barChart>
      <c:catAx>
        <c:axId val="177388544"/>
        <c:scaling>
          <c:orientation val="minMax"/>
        </c:scaling>
        <c:delete val="0"/>
        <c:axPos val="b"/>
        <c:title>
          <c:tx>
            <c:rich>
              <a:bodyPr/>
              <a:lstStyle/>
              <a:p>
                <a:pPr>
                  <a:defRPr/>
                </a:pPr>
                <a:r>
                  <a:rPr lang="ru-RU"/>
                  <a:t>Карман</a:t>
                </a:r>
              </a:p>
            </c:rich>
          </c:tx>
          <c:overlay val="0"/>
        </c:title>
        <c:numFmt formatCode="General" sourceLinked="0"/>
        <c:majorTickMark val="out"/>
        <c:minorTickMark val="none"/>
        <c:tickLblPos val="nextTo"/>
        <c:crossAx val="178984448"/>
        <c:crosses val="autoZero"/>
        <c:auto val="1"/>
        <c:lblAlgn val="ctr"/>
        <c:lblOffset val="100"/>
        <c:noMultiLvlLbl val="0"/>
      </c:catAx>
      <c:valAx>
        <c:axId val="178984448"/>
        <c:scaling>
          <c:orientation val="minMax"/>
        </c:scaling>
        <c:delete val="0"/>
        <c:axPos val="l"/>
        <c:title>
          <c:tx>
            <c:rich>
              <a:bodyPr/>
              <a:lstStyle/>
              <a:p>
                <a:pPr>
                  <a:defRPr/>
                </a:pPr>
                <a:r>
                  <a:rPr lang="ru-RU"/>
                  <a:t>Частота</a:t>
                </a:r>
              </a:p>
            </c:rich>
          </c:tx>
          <c:overlay val="0"/>
        </c:title>
        <c:numFmt formatCode="General" sourceLinked="1"/>
        <c:majorTickMark val="out"/>
        <c:minorTickMark val="none"/>
        <c:tickLblPos val="nextTo"/>
        <c:crossAx val="17738854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200"/>
              <a:t>Снижение кадастровой стоимости в результате оспаривания  (97% всех результатов выборки) </a:t>
            </a:r>
            <a:r>
              <a:rPr lang="ru-RU"/>
              <a:t> </a:t>
            </a:r>
          </a:p>
        </c:rich>
      </c:tx>
      <c:overlay val="0"/>
    </c:title>
    <c:autoTitleDeleted val="0"/>
    <c:plotArea>
      <c:layout/>
      <c:barChart>
        <c:barDir val="col"/>
        <c:grouping val="clustered"/>
        <c:varyColors val="0"/>
        <c:ser>
          <c:idx val="0"/>
          <c:order val="0"/>
          <c:tx>
            <c:v>Частота</c:v>
          </c:tx>
          <c:invertIfNegative val="0"/>
          <c:trendline>
            <c:trendlineType val="poly"/>
            <c:order val="6"/>
            <c:dispRSqr val="0"/>
            <c:dispEq val="0"/>
          </c:trendline>
          <c:cat>
            <c:numRef>
              <c:f>ИзмКС!$P$3:$P$33</c:f>
              <c:numCache>
                <c:formatCode>0%</c:formatCode>
                <c:ptCount val="31"/>
                <c:pt idx="0">
                  <c:v>-0.99419327409463043</c:v>
                </c:pt>
                <c:pt idx="1">
                  <c:v>-0.96117666350891751</c:v>
                </c:pt>
                <c:pt idx="2">
                  <c:v>-0.92816005292320458</c:v>
                </c:pt>
                <c:pt idx="3">
                  <c:v>-0.89514344233749166</c:v>
                </c:pt>
                <c:pt idx="4">
                  <c:v>-0.86212683175177873</c:v>
                </c:pt>
                <c:pt idx="5">
                  <c:v>-0.82911022116606581</c:v>
                </c:pt>
                <c:pt idx="6">
                  <c:v>-0.79609361058035288</c:v>
                </c:pt>
                <c:pt idx="7">
                  <c:v>-0.76307699999463996</c:v>
                </c:pt>
                <c:pt idx="8">
                  <c:v>-0.73006038940892704</c:v>
                </c:pt>
                <c:pt idx="9">
                  <c:v>-0.69704377882321411</c:v>
                </c:pt>
                <c:pt idx="10">
                  <c:v>-0.66402716823750119</c:v>
                </c:pt>
                <c:pt idx="11">
                  <c:v>-0.63101055765178826</c:v>
                </c:pt>
                <c:pt idx="12">
                  <c:v>-0.59799394706607534</c:v>
                </c:pt>
                <c:pt idx="13">
                  <c:v>-0.56497733648036241</c:v>
                </c:pt>
                <c:pt idx="14">
                  <c:v>-0.53196072589464949</c:v>
                </c:pt>
                <c:pt idx="15">
                  <c:v>-0.49894411530893656</c:v>
                </c:pt>
                <c:pt idx="16">
                  <c:v>-0.46592750472322364</c:v>
                </c:pt>
                <c:pt idx="17">
                  <c:v>-0.43291089413751072</c:v>
                </c:pt>
                <c:pt idx="18">
                  <c:v>-0.39989428355179779</c:v>
                </c:pt>
                <c:pt idx="19">
                  <c:v>-0.36687767296608487</c:v>
                </c:pt>
                <c:pt idx="20">
                  <c:v>-0.33386106238037194</c:v>
                </c:pt>
                <c:pt idx="21">
                  <c:v>-0.30084445179465902</c:v>
                </c:pt>
                <c:pt idx="22">
                  <c:v>-0.26782784120894609</c:v>
                </c:pt>
                <c:pt idx="23">
                  <c:v>-0.23481123062323317</c:v>
                </c:pt>
                <c:pt idx="24">
                  <c:v>-0.20179462003752024</c:v>
                </c:pt>
                <c:pt idx="25">
                  <c:v>-0.16877800945180732</c:v>
                </c:pt>
                <c:pt idx="26">
                  <c:v>-0.1357613988660944</c:v>
                </c:pt>
                <c:pt idx="27">
                  <c:v>-0.10274478828038147</c:v>
                </c:pt>
                <c:pt idx="28">
                  <c:v>-6.9728177694668547E-2</c:v>
                </c:pt>
                <c:pt idx="29">
                  <c:v>-3.6711567108955623E-2</c:v>
                </c:pt>
                <c:pt idx="30" formatCode="0.0%">
                  <c:v>-4.0000000000000001E-3</c:v>
                </c:pt>
              </c:numCache>
            </c:numRef>
          </c:cat>
          <c:val>
            <c:numRef>
              <c:f>ИзмКС!$Q$3:$Q$33</c:f>
              <c:numCache>
                <c:formatCode>General</c:formatCode>
                <c:ptCount val="31"/>
                <c:pt idx="0">
                  <c:v>1</c:v>
                </c:pt>
                <c:pt idx="1">
                  <c:v>3</c:v>
                </c:pt>
                <c:pt idx="2">
                  <c:v>12</c:v>
                </c:pt>
                <c:pt idx="3">
                  <c:v>22</c:v>
                </c:pt>
                <c:pt idx="4">
                  <c:v>23</c:v>
                </c:pt>
                <c:pt idx="5">
                  <c:v>35</c:v>
                </c:pt>
                <c:pt idx="6">
                  <c:v>44</c:v>
                </c:pt>
                <c:pt idx="7">
                  <c:v>40</c:v>
                </c:pt>
                <c:pt idx="8">
                  <c:v>39</c:v>
                </c:pt>
                <c:pt idx="9">
                  <c:v>64</c:v>
                </c:pt>
                <c:pt idx="10">
                  <c:v>46</c:v>
                </c:pt>
                <c:pt idx="11">
                  <c:v>61</c:v>
                </c:pt>
                <c:pt idx="12">
                  <c:v>58</c:v>
                </c:pt>
                <c:pt idx="13">
                  <c:v>35</c:v>
                </c:pt>
                <c:pt idx="14">
                  <c:v>46</c:v>
                </c:pt>
                <c:pt idx="15">
                  <c:v>40</c:v>
                </c:pt>
                <c:pt idx="16">
                  <c:v>46</c:v>
                </c:pt>
                <c:pt idx="17">
                  <c:v>54</c:v>
                </c:pt>
                <c:pt idx="18">
                  <c:v>42</c:v>
                </c:pt>
                <c:pt idx="19">
                  <c:v>35</c:v>
                </c:pt>
                <c:pt idx="20">
                  <c:v>33</c:v>
                </c:pt>
                <c:pt idx="21">
                  <c:v>25</c:v>
                </c:pt>
                <c:pt idx="22">
                  <c:v>23</c:v>
                </c:pt>
                <c:pt idx="23">
                  <c:v>17</c:v>
                </c:pt>
                <c:pt idx="24">
                  <c:v>19</c:v>
                </c:pt>
                <c:pt idx="25">
                  <c:v>11</c:v>
                </c:pt>
                <c:pt idx="26">
                  <c:v>15</c:v>
                </c:pt>
                <c:pt idx="27">
                  <c:v>12</c:v>
                </c:pt>
                <c:pt idx="28">
                  <c:v>5</c:v>
                </c:pt>
                <c:pt idx="29">
                  <c:v>9</c:v>
                </c:pt>
                <c:pt idx="30">
                  <c:v>15</c:v>
                </c:pt>
              </c:numCache>
            </c:numRef>
          </c:val>
          <c:extLst>
            <c:ext xmlns:c16="http://schemas.microsoft.com/office/drawing/2014/chart" uri="{C3380CC4-5D6E-409C-BE32-E72D297353CC}">
              <c16:uniqueId val="{00000001-8923-4FAE-93FC-61202CD67F02}"/>
            </c:ext>
          </c:extLst>
        </c:ser>
        <c:dLbls>
          <c:showLegendKey val="0"/>
          <c:showVal val="0"/>
          <c:showCatName val="0"/>
          <c:showSerName val="0"/>
          <c:showPercent val="0"/>
          <c:showBubbleSize val="0"/>
        </c:dLbls>
        <c:gapWidth val="150"/>
        <c:axId val="179017216"/>
        <c:axId val="179019136"/>
      </c:barChart>
      <c:catAx>
        <c:axId val="179017216"/>
        <c:scaling>
          <c:orientation val="minMax"/>
        </c:scaling>
        <c:delete val="0"/>
        <c:axPos val="b"/>
        <c:title>
          <c:tx>
            <c:rich>
              <a:bodyPr/>
              <a:lstStyle/>
              <a:p>
                <a:pPr>
                  <a:defRPr/>
                </a:pPr>
                <a:r>
                  <a:rPr lang="ru-RU"/>
                  <a:t>Карман</a:t>
                </a:r>
              </a:p>
            </c:rich>
          </c:tx>
          <c:overlay val="0"/>
        </c:title>
        <c:numFmt formatCode="0%" sourceLinked="1"/>
        <c:majorTickMark val="out"/>
        <c:minorTickMark val="none"/>
        <c:tickLblPos val="nextTo"/>
        <c:crossAx val="179019136"/>
        <c:crosses val="autoZero"/>
        <c:auto val="1"/>
        <c:lblAlgn val="ctr"/>
        <c:lblOffset val="100"/>
        <c:noMultiLvlLbl val="0"/>
      </c:catAx>
      <c:valAx>
        <c:axId val="179019136"/>
        <c:scaling>
          <c:orientation val="minMax"/>
          <c:min val="0"/>
        </c:scaling>
        <c:delete val="0"/>
        <c:axPos val="l"/>
        <c:title>
          <c:tx>
            <c:rich>
              <a:bodyPr/>
              <a:lstStyle/>
              <a:p>
                <a:pPr>
                  <a:defRPr/>
                </a:pPr>
                <a:r>
                  <a:rPr lang="ru-RU"/>
                  <a:t>Частота</a:t>
                </a:r>
              </a:p>
            </c:rich>
          </c:tx>
          <c:overlay val="0"/>
        </c:title>
        <c:numFmt formatCode="General" sourceLinked="1"/>
        <c:majorTickMark val="out"/>
        <c:minorTickMark val="none"/>
        <c:tickLblPos val="nextTo"/>
        <c:crossAx val="17901721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200"/>
              <a:t>Отличие</a:t>
            </a:r>
            <a:r>
              <a:rPr lang="ru-RU" sz="1200" baseline="0"/>
              <a:t> результата досудебного отчета от результата оспаривания.</a:t>
            </a:r>
            <a:endParaRPr lang="en-US" sz="1200" baseline="0"/>
          </a:p>
          <a:p>
            <a:pPr>
              <a:defRPr/>
            </a:pPr>
            <a:r>
              <a:rPr lang="ru-RU" sz="1200" baseline="0"/>
              <a:t> </a:t>
            </a:r>
            <a:r>
              <a:rPr lang="ru-RU" sz="1000" baseline="0"/>
              <a:t>Все данные выборки</a:t>
            </a:r>
            <a:endParaRPr lang="ru-RU" sz="1000"/>
          </a:p>
        </c:rich>
      </c:tx>
      <c:overlay val="0"/>
    </c:title>
    <c:autoTitleDeleted val="0"/>
    <c:plotArea>
      <c:layout>
        <c:manualLayout>
          <c:layoutTarget val="inner"/>
          <c:xMode val="edge"/>
          <c:yMode val="edge"/>
          <c:x val="0.19738134295713047"/>
          <c:y val="0.15809523809523834"/>
          <c:w val="0.7208043525809279"/>
          <c:h val="0.72342457192850884"/>
        </c:manualLayout>
      </c:layout>
      <c:barChart>
        <c:barDir val="col"/>
        <c:grouping val="clustered"/>
        <c:varyColors val="0"/>
        <c:ser>
          <c:idx val="0"/>
          <c:order val="0"/>
          <c:tx>
            <c:v>Частота</c:v>
          </c:tx>
          <c:invertIfNegative val="0"/>
          <c:cat>
            <c:strRef>
              <c:f>ОтлРез!$D$3:$D$33</c:f>
              <c:strCache>
                <c:ptCount val="31"/>
                <c:pt idx="0">
                  <c:v>-98%</c:v>
                </c:pt>
                <c:pt idx="1">
                  <c:v>-60%</c:v>
                </c:pt>
                <c:pt idx="2">
                  <c:v>-22%</c:v>
                </c:pt>
                <c:pt idx="3">
                  <c:v>16%</c:v>
                </c:pt>
                <c:pt idx="4">
                  <c:v>54%</c:v>
                </c:pt>
                <c:pt idx="5">
                  <c:v>93%</c:v>
                </c:pt>
                <c:pt idx="6">
                  <c:v>131%</c:v>
                </c:pt>
                <c:pt idx="7">
                  <c:v>169%</c:v>
                </c:pt>
                <c:pt idx="8">
                  <c:v>207%</c:v>
                </c:pt>
                <c:pt idx="9">
                  <c:v>245%</c:v>
                </c:pt>
                <c:pt idx="10">
                  <c:v>283%</c:v>
                </c:pt>
                <c:pt idx="11">
                  <c:v>321%</c:v>
                </c:pt>
                <c:pt idx="12">
                  <c:v>359%</c:v>
                </c:pt>
                <c:pt idx="13">
                  <c:v>397%</c:v>
                </c:pt>
                <c:pt idx="14">
                  <c:v>435%</c:v>
                </c:pt>
                <c:pt idx="15">
                  <c:v>474%</c:v>
                </c:pt>
                <c:pt idx="16">
                  <c:v>512%</c:v>
                </c:pt>
                <c:pt idx="17">
                  <c:v>550%</c:v>
                </c:pt>
                <c:pt idx="18">
                  <c:v>588%</c:v>
                </c:pt>
                <c:pt idx="19">
                  <c:v>626%</c:v>
                </c:pt>
                <c:pt idx="20">
                  <c:v>664%</c:v>
                </c:pt>
                <c:pt idx="21">
                  <c:v>702%</c:v>
                </c:pt>
                <c:pt idx="22">
                  <c:v>740%</c:v>
                </c:pt>
                <c:pt idx="23">
                  <c:v>778%</c:v>
                </c:pt>
                <c:pt idx="24">
                  <c:v>817%</c:v>
                </c:pt>
                <c:pt idx="25">
                  <c:v>855%</c:v>
                </c:pt>
                <c:pt idx="26">
                  <c:v>893%</c:v>
                </c:pt>
                <c:pt idx="27">
                  <c:v>931%</c:v>
                </c:pt>
                <c:pt idx="28">
                  <c:v>969%</c:v>
                </c:pt>
                <c:pt idx="29">
                  <c:v>1007%</c:v>
                </c:pt>
                <c:pt idx="30">
                  <c:v>Еще</c:v>
                </c:pt>
              </c:strCache>
            </c:strRef>
          </c:cat>
          <c:val>
            <c:numRef>
              <c:f>ОтлРез!$E$3:$E$33</c:f>
              <c:numCache>
                <c:formatCode>General</c:formatCode>
                <c:ptCount val="31"/>
                <c:pt idx="0">
                  <c:v>1</c:v>
                </c:pt>
                <c:pt idx="1">
                  <c:v>78</c:v>
                </c:pt>
                <c:pt idx="2">
                  <c:v>235</c:v>
                </c:pt>
                <c:pt idx="3">
                  <c:v>594</c:v>
                </c:pt>
                <c:pt idx="4">
                  <c:v>20</c:v>
                </c:pt>
                <c:pt idx="5">
                  <c:v>12</c:v>
                </c:pt>
                <c:pt idx="6">
                  <c:v>1</c:v>
                </c:pt>
                <c:pt idx="7">
                  <c:v>1</c:v>
                </c:pt>
                <c:pt idx="8">
                  <c:v>0</c:v>
                </c:pt>
                <c:pt idx="9">
                  <c:v>0</c:v>
                </c:pt>
                <c:pt idx="10">
                  <c:v>0</c:v>
                </c:pt>
                <c:pt idx="11">
                  <c:v>0</c:v>
                </c:pt>
                <c:pt idx="12">
                  <c:v>1</c:v>
                </c:pt>
                <c:pt idx="13">
                  <c:v>1</c:v>
                </c:pt>
                <c:pt idx="14">
                  <c:v>0</c:v>
                </c:pt>
                <c:pt idx="15">
                  <c:v>0</c:v>
                </c:pt>
                <c:pt idx="16">
                  <c:v>0</c:v>
                </c:pt>
                <c:pt idx="17">
                  <c:v>1</c:v>
                </c:pt>
                <c:pt idx="18">
                  <c:v>0</c:v>
                </c:pt>
                <c:pt idx="19">
                  <c:v>0</c:v>
                </c:pt>
                <c:pt idx="20">
                  <c:v>0</c:v>
                </c:pt>
                <c:pt idx="21">
                  <c:v>0</c:v>
                </c:pt>
                <c:pt idx="22">
                  <c:v>0</c:v>
                </c:pt>
                <c:pt idx="23">
                  <c:v>0</c:v>
                </c:pt>
                <c:pt idx="24">
                  <c:v>0</c:v>
                </c:pt>
                <c:pt idx="25">
                  <c:v>0</c:v>
                </c:pt>
                <c:pt idx="26">
                  <c:v>0</c:v>
                </c:pt>
                <c:pt idx="27">
                  <c:v>0</c:v>
                </c:pt>
                <c:pt idx="28">
                  <c:v>1</c:v>
                </c:pt>
                <c:pt idx="29">
                  <c:v>0</c:v>
                </c:pt>
                <c:pt idx="30">
                  <c:v>1</c:v>
                </c:pt>
              </c:numCache>
            </c:numRef>
          </c:val>
          <c:extLst>
            <c:ext xmlns:c16="http://schemas.microsoft.com/office/drawing/2014/chart" uri="{C3380CC4-5D6E-409C-BE32-E72D297353CC}">
              <c16:uniqueId val="{00000000-FA5F-47E3-A020-A7F9FC029196}"/>
            </c:ext>
          </c:extLst>
        </c:ser>
        <c:dLbls>
          <c:showLegendKey val="0"/>
          <c:showVal val="0"/>
          <c:showCatName val="0"/>
          <c:showSerName val="0"/>
          <c:showPercent val="0"/>
          <c:showBubbleSize val="0"/>
        </c:dLbls>
        <c:gapWidth val="150"/>
        <c:axId val="177831936"/>
        <c:axId val="177833856"/>
      </c:barChart>
      <c:catAx>
        <c:axId val="177831936"/>
        <c:scaling>
          <c:orientation val="minMax"/>
        </c:scaling>
        <c:delete val="0"/>
        <c:axPos val="b"/>
        <c:title>
          <c:tx>
            <c:rich>
              <a:bodyPr/>
              <a:lstStyle/>
              <a:p>
                <a:pPr>
                  <a:defRPr/>
                </a:pPr>
                <a:r>
                  <a:rPr lang="ru-RU"/>
                  <a:t>Карман</a:t>
                </a:r>
              </a:p>
            </c:rich>
          </c:tx>
          <c:overlay val="0"/>
        </c:title>
        <c:numFmt formatCode="General" sourceLinked="1"/>
        <c:majorTickMark val="out"/>
        <c:minorTickMark val="none"/>
        <c:tickLblPos val="nextTo"/>
        <c:crossAx val="177833856"/>
        <c:crosses val="autoZero"/>
        <c:auto val="1"/>
        <c:lblAlgn val="ctr"/>
        <c:lblOffset val="100"/>
        <c:noMultiLvlLbl val="0"/>
      </c:catAx>
      <c:valAx>
        <c:axId val="177833856"/>
        <c:scaling>
          <c:orientation val="minMax"/>
        </c:scaling>
        <c:delete val="0"/>
        <c:axPos val="l"/>
        <c:title>
          <c:tx>
            <c:rich>
              <a:bodyPr/>
              <a:lstStyle/>
              <a:p>
                <a:pPr>
                  <a:defRPr/>
                </a:pPr>
                <a:r>
                  <a:rPr lang="ru-RU"/>
                  <a:t>Частота</a:t>
                </a:r>
              </a:p>
            </c:rich>
          </c:tx>
          <c:overlay val="0"/>
        </c:title>
        <c:numFmt formatCode="General" sourceLinked="1"/>
        <c:majorTickMark val="out"/>
        <c:minorTickMark val="none"/>
        <c:tickLblPos val="nextTo"/>
        <c:crossAx val="1778319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Отличие результат досудебного отчета от результата  оспаривания   </a:t>
            </a:r>
          </a:p>
          <a:p>
            <a:pPr>
              <a:defRPr sz="1200"/>
            </a:pPr>
            <a:r>
              <a:rPr lang="ru-RU" sz="1000"/>
              <a:t>99%</a:t>
            </a:r>
            <a:r>
              <a:rPr lang="ru-RU" sz="1000" baseline="0"/>
              <a:t> результатов выборки</a:t>
            </a:r>
            <a:endParaRPr lang="ru-RU" sz="1000"/>
          </a:p>
        </c:rich>
      </c:tx>
      <c:overlay val="0"/>
    </c:title>
    <c:autoTitleDeleted val="0"/>
    <c:plotArea>
      <c:layout/>
      <c:barChart>
        <c:barDir val="col"/>
        <c:grouping val="clustered"/>
        <c:varyColors val="0"/>
        <c:ser>
          <c:idx val="0"/>
          <c:order val="0"/>
          <c:tx>
            <c:v>Частота</c:v>
          </c:tx>
          <c:invertIfNegative val="0"/>
          <c:cat>
            <c:numRef>
              <c:f>ОтлРез!$P$3:$P$33</c:f>
              <c:numCache>
                <c:formatCode>0%</c:formatCode>
                <c:ptCount val="31"/>
                <c:pt idx="0">
                  <c:v>-0.98033968462549281</c:v>
                </c:pt>
                <c:pt idx="1">
                  <c:v>-0.91579662800243322</c:v>
                </c:pt>
                <c:pt idx="2">
                  <c:v>-0.85125357137937374</c:v>
                </c:pt>
                <c:pt idx="3">
                  <c:v>-0.78671051475631426</c:v>
                </c:pt>
                <c:pt idx="4">
                  <c:v>-0.72216745813325467</c:v>
                </c:pt>
                <c:pt idx="5">
                  <c:v>-0.65762440151019508</c:v>
                </c:pt>
                <c:pt idx="6">
                  <c:v>-0.5930813448871356</c:v>
                </c:pt>
                <c:pt idx="7">
                  <c:v>-0.52853828826407612</c:v>
                </c:pt>
                <c:pt idx="8">
                  <c:v>-0.46399523164101653</c:v>
                </c:pt>
                <c:pt idx="9">
                  <c:v>-0.39945217501795693</c:v>
                </c:pt>
                <c:pt idx="10">
                  <c:v>-0.33490911839489745</c:v>
                </c:pt>
                <c:pt idx="11">
                  <c:v>-0.27036606177183797</c:v>
                </c:pt>
                <c:pt idx="12">
                  <c:v>-0.20582300514877838</c:v>
                </c:pt>
                <c:pt idx="13">
                  <c:v>-0.14127994852571879</c:v>
                </c:pt>
                <c:pt idx="14">
                  <c:v>-7.673689190265931E-2</c:v>
                </c:pt>
                <c:pt idx="15">
                  <c:v>-1.2193835279599829E-2</c:v>
                </c:pt>
                <c:pt idx="16">
                  <c:v>5.2349221343459762E-2</c:v>
                </c:pt>
                <c:pt idx="17">
                  <c:v>0.11689227796651935</c:v>
                </c:pt>
                <c:pt idx="18">
                  <c:v>0.18143533458957894</c:v>
                </c:pt>
                <c:pt idx="19">
                  <c:v>0.24597839121263831</c:v>
                </c:pt>
                <c:pt idx="20">
                  <c:v>0.31052144783569791</c:v>
                </c:pt>
                <c:pt idx="21">
                  <c:v>0.3750645044587575</c:v>
                </c:pt>
                <c:pt idx="22">
                  <c:v>0.43960756108181687</c:v>
                </c:pt>
                <c:pt idx="23">
                  <c:v>0.50415061770487646</c:v>
                </c:pt>
                <c:pt idx="24">
                  <c:v>0.56869367432793605</c:v>
                </c:pt>
                <c:pt idx="25">
                  <c:v>0.63323673095099564</c:v>
                </c:pt>
                <c:pt idx="26">
                  <c:v>0.69777978757405523</c:v>
                </c:pt>
                <c:pt idx="27">
                  <c:v>0.7623228441971146</c:v>
                </c:pt>
                <c:pt idx="28">
                  <c:v>0.82686590082017419</c:v>
                </c:pt>
                <c:pt idx="29">
                  <c:v>0.89140895744323378</c:v>
                </c:pt>
                <c:pt idx="30">
                  <c:v>0.96</c:v>
                </c:pt>
              </c:numCache>
            </c:numRef>
          </c:cat>
          <c:val>
            <c:numRef>
              <c:f>ОтлРез!$Q$3:$Q$33</c:f>
              <c:numCache>
                <c:formatCode>General</c:formatCode>
                <c:ptCount val="31"/>
                <c:pt idx="0">
                  <c:v>1</c:v>
                </c:pt>
                <c:pt idx="1">
                  <c:v>8</c:v>
                </c:pt>
                <c:pt idx="2">
                  <c:v>5</c:v>
                </c:pt>
                <c:pt idx="3">
                  <c:v>10</c:v>
                </c:pt>
                <c:pt idx="4">
                  <c:v>11</c:v>
                </c:pt>
                <c:pt idx="5">
                  <c:v>24</c:v>
                </c:pt>
                <c:pt idx="6">
                  <c:v>21</c:v>
                </c:pt>
                <c:pt idx="7">
                  <c:v>34</c:v>
                </c:pt>
                <c:pt idx="8">
                  <c:v>29</c:v>
                </c:pt>
                <c:pt idx="9">
                  <c:v>53</c:v>
                </c:pt>
                <c:pt idx="10">
                  <c:v>35</c:v>
                </c:pt>
                <c:pt idx="11">
                  <c:v>50</c:v>
                </c:pt>
                <c:pt idx="12">
                  <c:v>42</c:v>
                </c:pt>
                <c:pt idx="13">
                  <c:v>57</c:v>
                </c:pt>
                <c:pt idx="14">
                  <c:v>69</c:v>
                </c:pt>
                <c:pt idx="15">
                  <c:v>101</c:v>
                </c:pt>
                <c:pt idx="16">
                  <c:v>316</c:v>
                </c:pt>
                <c:pt idx="17">
                  <c:v>30</c:v>
                </c:pt>
                <c:pt idx="18">
                  <c:v>15</c:v>
                </c:pt>
                <c:pt idx="19">
                  <c:v>5</c:v>
                </c:pt>
                <c:pt idx="20">
                  <c:v>4</c:v>
                </c:pt>
                <c:pt idx="21">
                  <c:v>4</c:v>
                </c:pt>
                <c:pt idx="22">
                  <c:v>3</c:v>
                </c:pt>
                <c:pt idx="23">
                  <c:v>0</c:v>
                </c:pt>
                <c:pt idx="24">
                  <c:v>3</c:v>
                </c:pt>
                <c:pt idx="25">
                  <c:v>0</c:v>
                </c:pt>
                <c:pt idx="26">
                  <c:v>4</c:v>
                </c:pt>
                <c:pt idx="27">
                  <c:v>3</c:v>
                </c:pt>
                <c:pt idx="28">
                  <c:v>1</c:v>
                </c:pt>
                <c:pt idx="29">
                  <c:v>2</c:v>
                </c:pt>
                <c:pt idx="30">
                  <c:v>1</c:v>
                </c:pt>
              </c:numCache>
            </c:numRef>
          </c:val>
          <c:extLst>
            <c:ext xmlns:c16="http://schemas.microsoft.com/office/drawing/2014/chart" uri="{C3380CC4-5D6E-409C-BE32-E72D297353CC}">
              <c16:uniqueId val="{00000000-8725-486A-9C2B-057843769A59}"/>
            </c:ext>
          </c:extLst>
        </c:ser>
        <c:dLbls>
          <c:showLegendKey val="0"/>
          <c:showVal val="0"/>
          <c:showCatName val="0"/>
          <c:showSerName val="0"/>
          <c:showPercent val="0"/>
          <c:showBubbleSize val="0"/>
        </c:dLbls>
        <c:gapWidth val="150"/>
        <c:axId val="177857664"/>
        <c:axId val="177859584"/>
      </c:barChart>
      <c:catAx>
        <c:axId val="177857664"/>
        <c:scaling>
          <c:orientation val="minMax"/>
        </c:scaling>
        <c:delete val="0"/>
        <c:axPos val="b"/>
        <c:title>
          <c:tx>
            <c:rich>
              <a:bodyPr/>
              <a:lstStyle/>
              <a:p>
                <a:pPr>
                  <a:defRPr/>
                </a:pPr>
                <a:r>
                  <a:rPr lang="ru-RU"/>
                  <a:t>Карман</a:t>
                </a:r>
              </a:p>
            </c:rich>
          </c:tx>
          <c:overlay val="0"/>
        </c:title>
        <c:numFmt formatCode="0%" sourceLinked="1"/>
        <c:majorTickMark val="out"/>
        <c:minorTickMark val="none"/>
        <c:tickLblPos val="nextTo"/>
        <c:crossAx val="177859584"/>
        <c:crosses val="autoZero"/>
        <c:auto val="1"/>
        <c:lblAlgn val="ctr"/>
        <c:lblOffset val="100"/>
        <c:noMultiLvlLbl val="0"/>
      </c:catAx>
      <c:valAx>
        <c:axId val="177859584"/>
        <c:scaling>
          <c:orientation val="minMax"/>
        </c:scaling>
        <c:delete val="0"/>
        <c:axPos val="l"/>
        <c:title>
          <c:tx>
            <c:rich>
              <a:bodyPr/>
              <a:lstStyle/>
              <a:p>
                <a:pPr>
                  <a:defRPr/>
                </a:pPr>
                <a:r>
                  <a:rPr lang="ru-RU"/>
                  <a:t>Частота</a:t>
                </a:r>
              </a:p>
            </c:rich>
          </c:tx>
          <c:overlay val="0"/>
        </c:title>
        <c:numFmt formatCode="General" sourceLinked="1"/>
        <c:majorTickMark val="out"/>
        <c:minorTickMark val="none"/>
        <c:tickLblPos val="nextTo"/>
        <c:crossAx val="17785766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og"/>
            <c:dispRSqr val="0"/>
            <c:dispEq val="0"/>
          </c:trendline>
          <c:trendline>
            <c:trendlineType val="poly"/>
            <c:order val="2"/>
            <c:dispRSqr val="0"/>
            <c:dispEq val="0"/>
          </c:trendline>
          <c:xVal>
            <c:numRef>
              <c:f>ОтлРез!$V$785:$V$791</c:f>
              <c:numCache>
                <c:formatCode>0%</c:formatCode>
                <c:ptCount val="7"/>
                <c:pt idx="0" formatCode="General">
                  <c:v>0</c:v>
                </c:pt>
                <c:pt idx="1">
                  <c:v>0.05</c:v>
                </c:pt>
                <c:pt idx="2">
                  <c:v>0.1</c:v>
                </c:pt>
                <c:pt idx="3">
                  <c:v>0.15</c:v>
                </c:pt>
                <c:pt idx="4">
                  <c:v>0.2</c:v>
                </c:pt>
                <c:pt idx="5">
                  <c:v>0.25</c:v>
                </c:pt>
                <c:pt idx="6">
                  <c:v>0.3</c:v>
                </c:pt>
              </c:numCache>
            </c:numRef>
          </c:xVal>
          <c:yVal>
            <c:numRef>
              <c:f>ОтлРез!$W$785:$W$791</c:f>
              <c:numCache>
                <c:formatCode>0.000</c:formatCode>
                <c:ptCount val="7"/>
                <c:pt idx="0">
                  <c:v>0.29436769394261425</c:v>
                </c:pt>
                <c:pt idx="1">
                  <c:v>0.40337909186906018</c:v>
                </c:pt>
                <c:pt idx="2">
                  <c:v>0.49947201689545934</c:v>
                </c:pt>
                <c:pt idx="3">
                  <c:v>0.56916578669482576</c:v>
                </c:pt>
                <c:pt idx="4">
                  <c:v>0.62513199577613521</c:v>
                </c:pt>
                <c:pt idx="5">
                  <c:v>0.66103484688489966</c:v>
                </c:pt>
                <c:pt idx="6">
                  <c:v>0.69904963041182677</c:v>
                </c:pt>
              </c:numCache>
            </c:numRef>
          </c:yVal>
          <c:smooth val="0"/>
          <c:extLst>
            <c:ext xmlns:c16="http://schemas.microsoft.com/office/drawing/2014/chart" uri="{C3380CC4-5D6E-409C-BE32-E72D297353CC}">
              <c16:uniqueId val="{00000002-F372-4369-B836-EB979D74F856}"/>
            </c:ext>
          </c:extLst>
        </c:ser>
        <c:dLbls>
          <c:showLegendKey val="0"/>
          <c:showVal val="0"/>
          <c:showCatName val="0"/>
          <c:showSerName val="0"/>
          <c:showPercent val="0"/>
          <c:showBubbleSize val="0"/>
        </c:dLbls>
        <c:axId val="102035456"/>
        <c:axId val="102032128"/>
      </c:scatterChart>
      <c:valAx>
        <c:axId val="102035456"/>
        <c:scaling>
          <c:orientation val="minMax"/>
        </c:scaling>
        <c:delete val="0"/>
        <c:axPos val="b"/>
        <c:numFmt formatCode="0%" sourceLinked="0"/>
        <c:majorTickMark val="out"/>
        <c:minorTickMark val="none"/>
        <c:tickLblPos val="nextTo"/>
        <c:crossAx val="102032128"/>
        <c:crosses val="autoZero"/>
        <c:crossBetween val="midCat"/>
      </c:valAx>
      <c:valAx>
        <c:axId val="102032128"/>
        <c:scaling>
          <c:orientation val="minMax"/>
          <c:min val="0.2"/>
        </c:scaling>
        <c:delete val="0"/>
        <c:axPos val="l"/>
        <c:majorGridlines/>
        <c:numFmt formatCode="0.0" sourceLinked="0"/>
        <c:majorTickMark val="out"/>
        <c:minorTickMark val="none"/>
        <c:tickLblPos val="nextTo"/>
        <c:crossAx val="102035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171449</xdr:rowOff>
    </xdr:from>
    <xdr:to>
      <xdr:col>12</xdr:col>
      <xdr:colOff>0</xdr:colOff>
      <xdr:row>33</xdr:row>
      <xdr:rowOff>161925</xdr:rowOff>
    </xdr:to>
    <xdr:graphicFrame macro="">
      <xdr:nvGraphicFramePr>
        <xdr:cNvPr id="2" name="Диаграмма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0</xdr:row>
      <xdr:rowOff>171449</xdr:rowOff>
    </xdr:from>
    <xdr:to>
      <xdr:col>25</xdr:col>
      <xdr:colOff>571500</xdr:colOff>
      <xdr:row>33</xdr:row>
      <xdr:rowOff>152399</xdr:rowOff>
    </xdr:to>
    <xdr:graphicFrame macro="">
      <xdr:nvGraphicFramePr>
        <xdr:cNvPr id="3" name="Диаграмма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295274</xdr:colOff>
      <xdr:row>1</xdr:row>
      <xdr:rowOff>57149</xdr:rowOff>
    </xdr:from>
    <xdr:to>
      <xdr:col>11</xdr:col>
      <xdr:colOff>609599</xdr:colOff>
      <xdr:row>32</xdr:row>
      <xdr:rowOff>152400</xdr:rowOff>
    </xdr:to>
    <xdr:graphicFrame macro="">
      <xdr:nvGraphicFramePr>
        <xdr:cNvPr id="2" name="Диаграмма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133350</xdr:colOff>
      <xdr:row>0</xdr:row>
      <xdr:rowOff>161925</xdr:rowOff>
    </xdr:from>
    <xdr:to>
      <xdr:col>25</xdr:col>
      <xdr:colOff>581025</xdr:colOff>
      <xdr:row>32</xdr:row>
      <xdr:rowOff>152400</xdr:rowOff>
    </xdr:to>
    <xdr:graphicFrame macro="">
      <xdr:nvGraphicFramePr>
        <xdr:cNvPr id="4" name="Диаграмма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276225</xdr:colOff>
      <xdr:row>779</xdr:row>
      <xdr:rowOff>104775</xdr:rowOff>
    </xdr:from>
    <xdr:to>
      <xdr:col>29</xdr:col>
      <xdr:colOff>66675</xdr:colOff>
      <xdr:row>796</xdr:row>
      <xdr:rowOff>95250</xdr:rowOff>
    </xdr:to>
    <xdr:graphicFrame macro="">
      <xdr:nvGraphicFramePr>
        <xdr:cNvPr id="5" name="Диаграмма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ogin.consultant.ru/link/?rnd=E2B740A4C3B2D3B8AD35326A3F77019F&amp;req=doc&amp;base=LAW&amp;n=221376&amp;REFFIELD=134&amp;REFDST=100055&amp;REFDOC=4987105&amp;REFBASE=AOSB&amp;stat=refcode%3D16876%3Bindex%3D61&amp;date=04.12.2019" TargetMode="External"/><Relationship Id="rId2" Type="http://schemas.openxmlformats.org/officeDocument/2006/relationships/hyperlink" Target="https://login.consultant.ru/link/?rnd=E2B740A4C3B2D3B8AD35326A3F77019F&amp;req=doc&amp;base=LAW&amp;n=221376&amp;REFFIELD=134&amp;REFDST=100058&amp;REFDOC=4987106&amp;REFBASE=AOSB&amp;stat=refcode%3D16876%3Bindex%3D64&amp;date=04.12.2019" TargetMode="External"/><Relationship Id="rId1" Type="http://schemas.openxmlformats.org/officeDocument/2006/relationships/hyperlink" Target="https://login.consultant.ru/link/?rnd=EE84629DF6893C03217E9A0D65634434&amp;req=doc&amp;base=LAW&amp;n=304177&amp;REFFIELD=134&amp;REFDST=100028&amp;REFDOC=10001784&amp;REFBASE=AOCN&amp;stat=refcode%3D16876%3Bindex%3D34&amp;date=05.12.2019" TargetMode="External"/><Relationship Id="rId6" Type="http://schemas.openxmlformats.org/officeDocument/2006/relationships/printerSettings" Target="../printerSettings/printerSettings1.bin"/><Relationship Id="rId5" Type="http://schemas.openxmlformats.org/officeDocument/2006/relationships/hyperlink" Target="https://login.consultant.ru/link/?rnd=E2B740A4C3B2D3B8AD35326A3F77019F&amp;req=doc&amp;base=LAW&amp;n=221376&amp;dst=91&amp;fld=134&amp;REFFIELD=134&amp;REFDST=100030&amp;REFDOC=4885911&amp;REFBASE=AOSB&amp;stat=refcode%3D10881%3Bdstident%3D91%3Bindex%3D39&amp;date=04.12.2019" TargetMode="External"/><Relationship Id="rId4" Type="http://schemas.openxmlformats.org/officeDocument/2006/relationships/hyperlink" Target="https://login.consultant.ru/link/?rnd=E2B740A4C3B2D3B8AD35326A3F77019F&amp;req=doc&amp;base=LAW&amp;n=286548&amp;dst=100634&amp;fld=134&amp;REFFIELD=134&amp;REFDST=100038&amp;REFDOC=4927488&amp;REFBASE=AOSB&amp;stat=refcode%3D10881%3Bdstident%3D100634%3Bindex%3D45&amp;date=04.12.201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1017"/>
  <sheetViews>
    <sheetView tabSelected="1" topLeftCell="G1" zoomScale="80" zoomScaleNormal="80" workbookViewId="0">
      <pane ySplit="1" topLeftCell="A956" activePane="bottomLeft" state="frozen"/>
      <selection pane="bottomLeft" activeCell="I961" sqref="I961"/>
    </sheetView>
  </sheetViews>
  <sheetFormatPr defaultColWidth="14.44140625" defaultRowHeight="15.75" customHeight="1" x14ac:dyDescent="0.25"/>
  <cols>
    <col min="1" max="1" width="6.6640625" customWidth="1"/>
    <col min="2" max="2" width="32" customWidth="1"/>
    <col min="3" max="3" width="20" style="18" bestFit="1" customWidth="1"/>
    <col min="4" max="4" width="20.5546875" style="18" customWidth="1"/>
    <col min="5" max="5" width="22.109375" style="18" customWidth="1"/>
    <col min="6" max="7" width="23.5546875" style="18" customWidth="1"/>
    <col min="8" max="8" width="23.5546875" style="19" customWidth="1"/>
    <col min="9" max="9" width="37.6640625" style="20" customWidth="1"/>
    <col min="10" max="14" width="16.6640625" style="20" customWidth="1"/>
    <col min="15" max="15" width="114.109375" style="20" customWidth="1"/>
    <col min="16" max="16" width="33" style="5" customWidth="1"/>
    <col min="17" max="17" width="16" style="267" customWidth="1"/>
    <col min="18" max="18" width="14.44140625" style="267"/>
    <col min="19" max="19" width="19.88671875" style="267" customWidth="1"/>
    <col min="20" max="20" width="15.88671875" style="267" customWidth="1"/>
  </cols>
  <sheetData>
    <row r="1" spans="1:20" ht="135" customHeight="1" x14ac:dyDescent="0.25">
      <c r="B1" s="3" t="s">
        <v>128</v>
      </c>
      <c r="C1" s="10" t="s">
        <v>0</v>
      </c>
      <c r="D1" s="10" t="s">
        <v>1</v>
      </c>
      <c r="E1" s="10" t="s">
        <v>2</v>
      </c>
      <c r="F1" s="10" t="s">
        <v>1579</v>
      </c>
      <c r="G1" s="10" t="s">
        <v>1552</v>
      </c>
      <c r="H1" s="250" t="s">
        <v>2114</v>
      </c>
      <c r="I1" s="11" t="s">
        <v>3</v>
      </c>
      <c r="J1" s="204" t="s">
        <v>1572</v>
      </c>
      <c r="K1" s="204" t="s">
        <v>1573</v>
      </c>
      <c r="L1" s="204" t="s">
        <v>1574</v>
      </c>
      <c r="M1" s="204" t="s">
        <v>1575</v>
      </c>
      <c r="N1" s="204" t="s">
        <v>2115</v>
      </c>
      <c r="O1" s="11" t="s">
        <v>4</v>
      </c>
      <c r="P1" s="3" t="s">
        <v>5</v>
      </c>
      <c r="Q1" s="204" t="s">
        <v>1576</v>
      </c>
      <c r="R1" s="356" t="s">
        <v>1815</v>
      </c>
      <c r="S1" s="356" t="s">
        <v>1818</v>
      </c>
      <c r="T1" s="356" t="s">
        <v>2108</v>
      </c>
    </row>
    <row r="2" spans="1:20" ht="157.5" customHeight="1" x14ac:dyDescent="0.25">
      <c r="A2" s="32">
        <v>1</v>
      </c>
      <c r="B2" s="31" t="s">
        <v>6</v>
      </c>
      <c r="C2" s="36">
        <v>11176899.68</v>
      </c>
      <c r="D2" s="37">
        <v>2997000</v>
      </c>
      <c r="E2" s="37">
        <v>8856680</v>
      </c>
      <c r="F2" s="38">
        <f>E2-C2</f>
        <v>-2320219.6799999997</v>
      </c>
      <c r="G2" s="39">
        <f>F2/C2</f>
        <v>-0.20759063304037814</v>
      </c>
      <c r="H2" s="40">
        <f>(D2-E2)/E2</f>
        <v>-0.66161134872209448</v>
      </c>
      <c r="I2" s="28" t="s">
        <v>7</v>
      </c>
      <c r="J2" s="46"/>
      <c r="K2" s="46"/>
      <c r="L2" s="45">
        <v>1</v>
      </c>
      <c r="M2" s="46"/>
      <c r="N2" s="46"/>
      <c r="O2" s="25" t="s">
        <v>8</v>
      </c>
      <c r="P2" s="6" t="s">
        <v>62</v>
      </c>
      <c r="Q2" s="340"/>
      <c r="R2" s="256"/>
      <c r="S2" s="256"/>
      <c r="T2" s="256"/>
    </row>
    <row r="3" spans="1:20" ht="81.75" customHeight="1" x14ac:dyDescent="0.25">
      <c r="A3" s="32">
        <v>2</v>
      </c>
      <c r="B3" s="31" t="s">
        <v>10</v>
      </c>
      <c r="C3" s="36">
        <v>10311128.4</v>
      </c>
      <c r="D3" s="37">
        <v>174174</v>
      </c>
      <c r="E3" s="37">
        <v>788927</v>
      </c>
      <c r="F3" s="38">
        <f t="shared" ref="F3:F66" si="0">E3-C3</f>
        <v>-9522201.4000000004</v>
      </c>
      <c r="G3" s="39">
        <f>F3/C3</f>
        <v>-0.92348781147948855</v>
      </c>
      <c r="H3" s="40">
        <f>(D3-E3)/E3</f>
        <v>-0.7792267218640001</v>
      </c>
      <c r="I3" s="28" t="s">
        <v>11</v>
      </c>
      <c r="J3" s="46"/>
      <c r="K3" s="46"/>
      <c r="L3" s="45">
        <v>1</v>
      </c>
      <c r="M3" s="46"/>
      <c r="N3" s="46"/>
      <c r="O3" s="7" t="s">
        <v>12</v>
      </c>
      <c r="P3" s="6" t="s">
        <v>62</v>
      </c>
      <c r="Q3" s="252"/>
      <c r="R3" s="256">
        <v>2700</v>
      </c>
      <c r="S3" s="341" t="s">
        <v>2144</v>
      </c>
      <c r="T3" s="316">
        <f t="shared" ref="T3:T30" si="1">E3/R3</f>
        <v>292.19518518518521</v>
      </c>
    </row>
    <row r="4" spans="1:20" ht="92.4" x14ac:dyDescent="0.25">
      <c r="A4" s="32">
        <v>3</v>
      </c>
      <c r="B4" s="147" t="s">
        <v>13</v>
      </c>
      <c r="C4" s="36">
        <v>26863673.82</v>
      </c>
      <c r="D4" s="37">
        <v>6345000</v>
      </c>
      <c r="E4" s="37">
        <v>7035000</v>
      </c>
      <c r="F4" s="38">
        <f t="shared" si="0"/>
        <v>-19828673.82</v>
      </c>
      <c r="G4" s="39">
        <f t="shared" ref="G4:G67" si="2">F4/C4</f>
        <v>-0.73812219255124945</v>
      </c>
      <c r="H4" s="40">
        <f>(D4-E4)/E4</f>
        <v>-9.8081023454157784E-2</v>
      </c>
      <c r="I4" s="28" t="s">
        <v>14</v>
      </c>
      <c r="J4" s="46"/>
      <c r="K4" s="46"/>
      <c r="L4" s="45">
        <v>1</v>
      </c>
      <c r="M4" s="46"/>
      <c r="N4" s="45">
        <v>1</v>
      </c>
      <c r="O4" s="25" t="s">
        <v>15</v>
      </c>
      <c r="P4" s="127" t="s">
        <v>9</v>
      </c>
      <c r="Q4" s="251"/>
      <c r="R4" s="279">
        <v>502.8</v>
      </c>
      <c r="S4" s="256" t="s">
        <v>1813</v>
      </c>
      <c r="T4" s="316">
        <f t="shared" si="1"/>
        <v>13991.646778042959</v>
      </c>
    </row>
    <row r="5" spans="1:20" ht="92.4" x14ac:dyDescent="0.25">
      <c r="A5" s="32">
        <v>4</v>
      </c>
      <c r="B5" s="31" t="s">
        <v>16</v>
      </c>
      <c r="C5" s="36">
        <v>22325990.57</v>
      </c>
      <c r="D5" s="37">
        <v>3913846</v>
      </c>
      <c r="E5" s="37">
        <v>12000000</v>
      </c>
      <c r="F5" s="38">
        <f t="shared" si="0"/>
        <v>-10325990.57</v>
      </c>
      <c r="G5" s="39">
        <f t="shared" si="2"/>
        <v>-0.46250985091229485</v>
      </c>
      <c r="H5" s="40">
        <f t="shared" ref="H5:H6" si="3">(D5-E5)/E5</f>
        <v>-0.67384616666666663</v>
      </c>
      <c r="I5" s="28" t="s">
        <v>17</v>
      </c>
      <c r="J5" s="46"/>
      <c r="K5" s="46"/>
      <c r="L5" s="45">
        <v>1</v>
      </c>
      <c r="M5" s="46"/>
      <c r="N5" s="46"/>
      <c r="O5" s="7" t="s">
        <v>18</v>
      </c>
      <c r="P5" s="6" t="s">
        <v>62</v>
      </c>
      <c r="Q5" s="251"/>
      <c r="R5" s="280">
        <v>669.5</v>
      </c>
      <c r="S5" s="312" t="s">
        <v>1813</v>
      </c>
      <c r="T5" s="316">
        <f t="shared" si="1"/>
        <v>17923.823749066469</v>
      </c>
    </row>
    <row r="6" spans="1:20" ht="111.75" customHeight="1" x14ac:dyDescent="0.25">
      <c r="A6" s="32">
        <v>5</v>
      </c>
      <c r="B6" s="31" t="s">
        <v>19</v>
      </c>
      <c r="C6" s="36">
        <v>88964317.099999994</v>
      </c>
      <c r="D6" s="37">
        <v>19078000</v>
      </c>
      <c r="E6" s="37">
        <v>51961206</v>
      </c>
      <c r="F6" s="38">
        <f t="shared" si="0"/>
        <v>-37003111.099999994</v>
      </c>
      <c r="G6" s="39">
        <f t="shared" si="2"/>
        <v>-0.41593205350417956</v>
      </c>
      <c r="H6" s="40">
        <f t="shared" si="3"/>
        <v>-0.63284147023069481</v>
      </c>
      <c r="I6" s="28" t="s">
        <v>20</v>
      </c>
      <c r="J6" s="46"/>
      <c r="K6" s="46"/>
      <c r="L6" s="45">
        <v>1</v>
      </c>
      <c r="M6" s="46"/>
      <c r="N6" s="46"/>
      <c r="O6" s="7" t="s">
        <v>21</v>
      </c>
      <c r="P6" s="6" t="s">
        <v>62</v>
      </c>
      <c r="Q6" s="251"/>
      <c r="R6" s="280">
        <v>2696.1</v>
      </c>
      <c r="S6" s="312" t="s">
        <v>1814</v>
      </c>
      <c r="T6" s="316">
        <f t="shared" si="1"/>
        <v>19272.729498164015</v>
      </c>
    </row>
    <row r="7" spans="1:20" ht="92.4" x14ac:dyDescent="0.25">
      <c r="A7" s="32">
        <v>6</v>
      </c>
      <c r="B7" s="31" t="s">
        <v>22</v>
      </c>
      <c r="C7" s="36">
        <v>53904085.350000001</v>
      </c>
      <c r="D7" s="37">
        <v>7342000</v>
      </c>
      <c r="E7" s="37">
        <v>7627378</v>
      </c>
      <c r="F7" s="38">
        <f t="shared" si="0"/>
        <v>-46276707.350000001</v>
      </c>
      <c r="G7" s="39">
        <f t="shared" si="2"/>
        <v>-0.85850092900240627</v>
      </c>
      <c r="H7" s="40">
        <f>(D7-E7)/E7</f>
        <v>-3.7414954391928656E-2</v>
      </c>
      <c r="I7" s="28" t="s">
        <v>23</v>
      </c>
      <c r="J7" s="46"/>
      <c r="K7" s="46"/>
      <c r="L7" s="45">
        <v>1</v>
      </c>
      <c r="M7" s="46"/>
      <c r="N7" s="45">
        <v>1</v>
      </c>
      <c r="O7" s="7" t="s">
        <v>24</v>
      </c>
      <c r="P7" s="6" t="s">
        <v>62</v>
      </c>
      <c r="Q7" s="251"/>
      <c r="R7" s="280">
        <v>10706.3</v>
      </c>
      <c r="S7" s="312" t="s">
        <v>1813</v>
      </c>
      <c r="T7" s="316">
        <f t="shared" si="1"/>
        <v>712.41960341107574</v>
      </c>
    </row>
    <row r="8" spans="1:20" ht="48" customHeight="1" x14ac:dyDescent="0.25">
      <c r="A8" s="32">
        <v>7</v>
      </c>
      <c r="B8" s="147" t="s">
        <v>25</v>
      </c>
      <c r="C8" s="36">
        <v>29951866.539999999</v>
      </c>
      <c r="D8" s="37">
        <v>2276000</v>
      </c>
      <c r="E8" s="37">
        <v>4668678</v>
      </c>
      <c r="F8" s="38">
        <f t="shared" si="0"/>
        <v>-25283188.539999999</v>
      </c>
      <c r="G8" s="39">
        <f t="shared" si="2"/>
        <v>-0.84412731027079424</v>
      </c>
      <c r="H8" s="40">
        <f t="shared" ref="H8:H12" si="4">(D8-E8)/E8</f>
        <v>-0.51249582858359477</v>
      </c>
      <c r="I8" s="28" t="s">
        <v>26</v>
      </c>
      <c r="J8" s="46"/>
      <c r="K8" s="46"/>
      <c r="L8" s="45">
        <v>1</v>
      </c>
      <c r="M8" s="46"/>
      <c r="N8" s="46"/>
      <c r="O8" s="7" t="s">
        <v>27</v>
      </c>
      <c r="P8" s="127" t="s">
        <v>9</v>
      </c>
      <c r="Q8" s="252"/>
      <c r="R8" s="342">
        <v>266.3</v>
      </c>
      <c r="S8" s="256" t="s">
        <v>1816</v>
      </c>
      <c r="T8" s="316">
        <f t="shared" si="1"/>
        <v>17531.648516710477</v>
      </c>
    </row>
    <row r="9" spans="1:20" ht="45.75" customHeight="1" x14ac:dyDescent="0.25">
      <c r="A9" s="32">
        <v>8</v>
      </c>
      <c r="B9" s="31" t="s">
        <v>28</v>
      </c>
      <c r="C9" s="36">
        <v>41999467.969999999</v>
      </c>
      <c r="D9" s="37">
        <v>6096566</v>
      </c>
      <c r="E9" s="37">
        <v>7633000</v>
      </c>
      <c r="F9" s="38">
        <f t="shared" si="0"/>
        <v>-34366467.969999999</v>
      </c>
      <c r="G9" s="39">
        <f t="shared" si="2"/>
        <v>-0.81825960258705632</v>
      </c>
      <c r="H9" s="40">
        <f t="shared" si="4"/>
        <v>-0.20128835320319666</v>
      </c>
      <c r="I9" s="23" t="s">
        <v>29</v>
      </c>
      <c r="J9" s="47"/>
      <c r="K9" s="47"/>
      <c r="L9" s="45">
        <v>1</v>
      </c>
      <c r="M9" s="47"/>
      <c r="N9" s="47"/>
      <c r="O9" s="7" t="s">
        <v>30</v>
      </c>
      <c r="P9" s="6" t="s">
        <v>62</v>
      </c>
      <c r="Q9" s="252"/>
      <c r="R9" s="342">
        <v>1061.0999999999999</v>
      </c>
      <c r="S9" s="256" t="s">
        <v>1817</v>
      </c>
      <c r="T9" s="316">
        <f t="shared" si="1"/>
        <v>7193.4784657430973</v>
      </c>
    </row>
    <row r="10" spans="1:20" ht="57.75" customHeight="1" x14ac:dyDescent="0.25">
      <c r="A10" s="32">
        <v>9</v>
      </c>
      <c r="B10" s="31" t="s">
        <v>31</v>
      </c>
      <c r="C10" s="36">
        <v>4947870</v>
      </c>
      <c r="D10" s="37">
        <v>600000</v>
      </c>
      <c r="E10" s="37">
        <v>684000</v>
      </c>
      <c r="F10" s="38">
        <f t="shared" si="0"/>
        <v>-4263870</v>
      </c>
      <c r="G10" s="39">
        <f t="shared" si="2"/>
        <v>-0.86175869616622913</v>
      </c>
      <c r="H10" s="40">
        <f t="shared" si="4"/>
        <v>-0.12280701754385964</v>
      </c>
      <c r="I10" s="23" t="s">
        <v>32</v>
      </c>
      <c r="J10" s="47"/>
      <c r="K10" s="47"/>
      <c r="L10" s="45">
        <v>1</v>
      </c>
      <c r="M10" s="47"/>
      <c r="N10" s="47"/>
      <c r="O10" s="7" t="s">
        <v>33</v>
      </c>
      <c r="P10" s="6" t="s">
        <v>62</v>
      </c>
      <c r="Q10" s="252"/>
      <c r="R10" s="342">
        <v>1500</v>
      </c>
      <c r="S10" s="256" t="s">
        <v>1751</v>
      </c>
      <c r="T10" s="316">
        <f t="shared" si="1"/>
        <v>456</v>
      </c>
    </row>
    <row r="11" spans="1:20" ht="60.75" customHeight="1" x14ac:dyDescent="0.25">
      <c r="A11" s="32">
        <v>10</v>
      </c>
      <c r="B11" s="31" t="s">
        <v>34</v>
      </c>
      <c r="C11" s="36">
        <v>7831414.7999999998</v>
      </c>
      <c r="D11" s="37">
        <v>1414000</v>
      </c>
      <c r="E11" s="37">
        <v>4430527</v>
      </c>
      <c r="F11" s="38">
        <f t="shared" si="0"/>
        <v>-3400887.8</v>
      </c>
      <c r="G11" s="39">
        <f t="shared" si="2"/>
        <v>-0.43426224850202033</v>
      </c>
      <c r="H11" s="40">
        <f t="shared" si="4"/>
        <v>-0.68085060761394756</v>
      </c>
      <c r="I11" s="23" t="s">
        <v>35</v>
      </c>
      <c r="J11" s="47"/>
      <c r="K11" s="47"/>
      <c r="L11" s="45">
        <v>1</v>
      </c>
      <c r="M11" s="47"/>
      <c r="N11" s="47"/>
      <c r="O11" s="7" t="s">
        <v>36</v>
      </c>
      <c r="P11" s="6" t="s">
        <v>62</v>
      </c>
      <c r="Q11" s="252"/>
      <c r="R11" s="342">
        <v>11880</v>
      </c>
      <c r="S11" s="256" t="s">
        <v>1751</v>
      </c>
      <c r="T11" s="316">
        <f t="shared" si="1"/>
        <v>372.93998316498318</v>
      </c>
    </row>
    <row r="12" spans="1:20" ht="52.8" x14ac:dyDescent="0.25">
      <c r="A12" s="32">
        <v>11</v>
      </c>
      <c r="B12" s="31" t="s">
        <v>37</v>
      </c>
      <c r="C12" s="36">
        <v>8716316.0099999998</v>
      </c>
      <c r="D12" s="37">
        <v>143817</v>
      </c>
      <c r="E12" s="37">
        <v>768755</v>
      </c>
      <c r="F12" s="38">
        <f t="shared" si="0"/>
        <v>-7947561.0099999998</v>
      </c>
      <c r="G12" s="39">
        <f t="shared" si="2"/>
        <v>-0.91180276172662533</v>
      </c>
      <c r="H12" s="40">
        <f t="shared" si="4"/>
        <v>-0.81292219237598451</v>
      </c>
      <c r="I12" s="23" t="s">
        <v>38</v>
      </c>
      <c r="J12" s="47"/>
      <c r="K12" s="47"/>
      <c r="L12" s="45">
        <v>1</v>
      </c>
      <c r="M12" s="47"/>
      <c r="N12" s="47"/>
      <c r="O12" s="7" t="s">
        <v>39</v>
      </c>
      <c r="P12" s="6" t="s">
        <v>62</v>
      </c>
      <c r="Q12" s="252"/>
      <c r="R12" s="342">
        <v>2300</v>
      </c>
      <c r="S12" s="256" t="s">
        <v>1813</v>
      </c>
      <c r="T12" s="316">
        <f t="shared" si="1"/>
        <v>334.24130434782609</v>
      </c>
    </row>
    <row r="13" spans="1:20" ht="92.4" x14ac:dyDescent="0.25">
      <c r="A13" s="32">
        <v>12</v>
      </c>
      <c r="B13" s="31" t="s">
        <v>40</v>
      </c>
      <c r="C13" s="36">
        <v>24286835.600000001</v>
      </c>
      <c r="D13" s="37">
        <v>12540000</v>
      </c>
      <c r="E13" s="37">
        <v>12328050</v>
      </c>
      <c r="F13" s="38">
        <f t="shared" si="0"/>
        <v>-11958785.600000001</v>
      </c>
      <c r="G13" s="39">
        <f t="shared" si="2"/>
        <v>-0.49239784865180214</v>
      </c>
      <c r="H13" s="199">
        <f>(D13-E13)/E13</f>
        <v>1.7192500030418435E-2</v>
      </c>
      <c r="I13" s="23" t="s">
        <v>41</v>
      </c>
      <c r="J13" s="47"/>
      <c r="K13" s="47"/>
      <c r="L13" s="45">
        <v>1</v>
      </c>
      <c r="M13" s="47"/>
      <c r="N13" s="47">
        <v>1</v>
      </c>
      <c r="O13" s="7" t="s">
        <v>42</v>
      </c>
      <c r="P13" s="6" t="s">
        <v>62</v>
      </c>
      <c r="Q13" s="252"/>
      <c r="R13" s="342">
        <v>1990</v>
      </c>
      <c r="S13" s="256" t="s">
        <v>1751</v>
      </c>
      <c r="T13" s="316">
        <f t="shared" si="1"/>
        <v>6195</v>
      </c>
    </row>
    <row r="14" spans="1:20" ht="44.25" customHeight="1" x14ac:dyDescent="0.25">
      <c r="A14" s="32">
        <v>13</v>
      </c>
      <c r="B14" s="31" t="s">
        <v>43</v>
      </c>
      <c r="C14" s="36">
        <v>4244284.2</v>
      </c>
      <c r="D14" s="37">
        <v>1386000</v>
      </c>
      <c r="E14" s="37">
        <v>1386000</v>
      </c>
      <c r="F14" s="38">
        <f t="shared" si="0"/>
        <v>-2858284.2</v>
      </c>
      <c r="G14" s="39">
        <f t="shared" si="2"/>
        <v>-0.67344316857952158</v>
      </c>
      <c r="H14" s="40">
        <f>(D14-E14)/E14</f>
        <v>0</v>
      </c>
      <c r="I14" s="23" t="s">
        <v>44</v>
      </c>
      <c r="J14" s="47">
        <v>1</v>
      </c>
      <c r="K14" s="47"/>
      <c r="L14" s="45"/>
      <c r="M14" s="47"/>
      <c r="N14" s="47"/>
      <c r="O14" s="7" t="s">
        <v>45</v>
      </c>
      <c r="P14" s="6" t="s">
        <v>9</v>
      </c>
      <c r="Q14" s="252"/>
      <c r="R14" s="342">
        <v>390</v>
      </c>
      <c r="S14" s="256" t="s">
        <v>1751</v>
      </c>
      <c r="T14" s="316">
        <f t="shared" si="1"/>
        <v>3553.8461538461538</v>
      </c>
    </row>
    <row r="15" spans="1:20" ht="57.75" customHeight="1" x14ac:dyDescent="0.25">
      <c r="A15" s="32">
        <v>14</v>
      </c>
      <c r="B15" s="147" t="s">
        <v>46</v>
      </c>
      <c r="C15" s="36">
        <v>32368267.100000001</v>
      </c>
      <c r="D15" s="37">
        <v>13615000</v>
      </c>
      <c r="E15" s="37">
        <v>16600000</v>
      </c>
      <c r="F15" s="38">
        <f t="shared" si="0"/>
        <v>-15768267.100000001</v>
      </c>
      <c r="G15" s="39">
        <f t="shared" si="2"/>
        <v>-0.48715203230635729</v>
      </c>
      <c r="H15" s="40">
        <f t="shared" ref="H15:H91" si="5">(D15-E15)/E15</f>
        <v>-0.17981927710843373</v>
      </c>
      <c r="I15" s="23" t="s">
        <v>47</v>
      </c>
      <c r="J15" s="47"/>
      <c r="K15" s="47"/>
      <c r="L15" s="45">
        <v>1</v>
      </c>
      <c r="M15" s="47"/>
      <c r="N15" s="47"/>
      <c r="O15" s="7" t="s">
        <v>48</v>
      </c>
      <c r="P15" s="127" t="s">
        <v>9</v>
      </c>
      <c r="Q15" s="252"/>
      <c r="R15" s="342">
        <v>3523</v>
      </c>
      <c r="S15" s="256" t="s">
        <v>1751</v>
      </c>
      <c r="T15" s="316">
        <f t="shared" si="1"/>
        <v>4711.8932727788815</v>
      </c>
    </row>
    <row r="16" spans="1:20" ht="52.8" x14ac:dyDescent="0.25">
      <c r="A16" s="32">
        <v>15</v>
      </c>
      <c r="B16" s="31" t="s">
        <v>49</v>
      </c>
      <c r="C16" s="36">
        <v>102349548.42</v>
      </c>
      <c r="D16" s="37">
        <v>39614333</v>
      </c>
      <c r="E16" s="37">
        <v>76650316</v>
      </c>
      <c r="F16" s="38">
        <f t="shared" si="0"/>
        <v>-25699232.420000002</v>
      </c>
      <c r="G16" s="39">
        <f t="shared" si="2"/>
        <v>-0.25109277780631756</v>
      </c>
      <c r="H16" s="40">
        <f t="shared" si="5"/>
        <v>-0.48318108695077006</v>
      </c>
      <c r="I16" s="23" t="s">
        <v>50</v>
      </c>
      <c r="J16" s="47"/>
      <c r="K16" s="47"/>
      <c r="L16" s="45">
        <v>1</v>
      </c>
      <c r="M16" s="47"/>
      <c r="N16" s="47"/>
      <c r="O16" s="7" t="s">
        <v>51</v>
      </c>
      <c r="P16" s="6" t="s">
        <v>62</v>
      </c>
      <c r="Q16" s="252"/>
      <c r="R16" s="342">
        <v>3889.2</v>
      </c>
      <c r="S16" s="256" t="s">
        <v>1817</v>
      </c>
      <c r="T16" s="316">
        <f t="shared" si="1"/>
        <v>19708.504576776715</v>
      </c>
    </row>
    <row r="17" spans="1:33" ht="41.25" customHeight="1" x14ac:dyDescent="0.25">
      <c r="A17" s="32">
        <v>16</v>
      </c>
      <c r="B17" s="31" t="s">
        <v>52</v>
      </c>
      <c r="C17" s="36">
        <v>27582808.949999999</v>
      </c>
      <c r="D17" s="37">
        <v>12956000</v>
      </c>
      <c r="E17" s="37">
        <v>12956000</v>
      </c>
      <c r="F17" s="38">
        <f t="shared" si="0"/>
        <v>-14626808.949999999</v>
      </c>
      <c r="G17" s="39">
        <f t="shared" si="2"/>
        <v>-0.53028714285460765</v>
      </c>
      <c r="H17" s="40">
        <f t="shared" si="5"/>
        <v>0</v>
      </c>
      <c r="I17" s="23" t="s">
        <v>44</v>
      </c>
      <c r="J17" s="47">
        <v>1</v>
      </c>
      <c r="K17" s="47"/>
      <c r="L17" s="45"/>
      <c r="M17" s="47"/>
      <c r="N17" s="47"/>
      <c r="O17" s="7" t="s">
        <v>53</v>
      </c>
      <c r="P17" s="6" t="s">
        <v>9</v>
      </c>
      <c r="Q17" s="252"/>
      <c r="R17" s="342">
        <v>1632.2</v>
      </c>
      <c r="S17" s="341" t="s">
        <v>1819</v>
      </c>
      <c r="T17" s="316">
        <f t="shared" si="1"/>
        <v>7937.7527263815709</v>
      </c>
      <c r="U17" s="1"/>
      <c r="V17" s="1"/>
      <c r="W17" s="343"/>
      <c r="X17" s="1"/>
      <c r="Y17" s="1"/>
      <c r="Z17" s="1"/>
      <c r="AA17" s="1"/>
      <c r="AB17" s="1"/>
      <c r="AC17" s="1"/>
      <c r="AD17" s="1"/>
      <c r="AE17" s="1"/>
      <c r="AF17" s="1"/>
      <c r="AG17" s="1"/>
    </row>
    <row r="18" spans="1:33" ht="44.25" customHeight="1" x14ac:dyDescent="0.25">
      <c r="A18" s="41">
        <v>17</v>
      </c>
      <c r="B18" s="31" t="s">
        <v>54</v>
      </c>
      <c r="C18" s="36">
        <v>73722180.640000001</v>
      </c>
      <c r="D18" s="37">
        <v>35107000</v>
      </c>
      <c r="E18" s="37">
        <v>35107000</v>
      </c>
      <c r="F18" s="38">
        <f t="shared" si="0"/>
        <v>-38615180.640000001</v>
      </c>
      <c r="G18" s="39">
        <f t="shared" si="2"/>
        <v>-0.52379325061700999</v>
      </c>
      <c r="H18" s="40">
        <f t="shared" si="5"/>
        <v>0</v>
      </c>
      <c r="I18" s="23" t="s">
        <v>44</v>
      </c>
      <c r="J18" s="47">
        <v>1</v>
      </c>
      <c r="K18" s="47"/>
      <c r="L18" s="45"/>
      <c r="M18" s="47"/>
      <c r="N18" s="47"/>
      <c r="O18" s="7" t="s">
        <v>53</v>
      </c>
      <c r="P18" s="6" t="s">
        <v>9</v>
      </c>
      <c r="Q18" s="252"/>
      <c r="R18" s="342">
        <v>15242.6</v>
      </c>
      <c r="S18" s="341" t="s">
        <v>1820</v>
      </c>
      <c r="T18" s="316">
        <f t="shared" si="1"/>
        <v>2303.2159867739101</v>
      </c>
      <c r="U18" s="1"/>
      <c r="V18" s="1"/>
      <c r="W18" s="1"/>
      <c r="X18" s="1"/>
      <c r="Y18" s="1"/>
      <c r="Z18" s="1"/>
      <c r="AA18" s="1"/>
      <c r="AB18" s="1"/>
      <c r="AC18" s="1"/>
      <c r="AD18" s="1"/>
      <c r="AE18" s="1"/>
      <c r="AF18" s="1"/>
      <c r="AG18" s="1"/>
    </row>
    <row r="19" spans="1:33" ht="12.75" customHeight="1" x14ac:dyDescent="0.25">
      <c r="A19" s="498">
        <v>18</v>
      </c>
      <c r="B19" s="443" t="s">
        <v>55</v>
      </c>
      <c r="C19" s="36">
        <v>19925800</v>
      </c>
      <c r="D19" s="37">
        <v>5119000</v>
      </c>
      <c r="E19" s="37">
        <v>5310000</v>
      </c>
      <c r="F19" s="38">
        <f t="shared" si="0"/>
        <v>-14615800</v>
      </c>
      <c r="G19" s="39">
        <f t="shared" si="2"/>
        <v>-0.73351132702325628</v>
      </c>
      <c r="H19" s="40">
        <f t="shared" si="5"/>
        <v>-3.5969868173258007E-2</v>
      </c>
      <c r="I19" s="444" t="s">
        <v>56</v>
      </c>
      <c r="J19" s="428"/>
      <c r="K19" s="428"/>
      <c r="L19" s="428"/>
      <c r="M19" s="411">
        <v>1</v>
      </c>
      <c r="N19" s="45">
        <v>1</v>
      </c>
      <c r="O19" s="407" t="s">
        <v>57</v>
      </c>
      <c r="P19" s="405" t="s">
        <v>9</v>
      </c>
      <c r="Q19" s="430" t="s">
        <v>1619</v>
      </c>
      <c r="R19" s="344">
        <v>20000</v>
      </c>
      <c r="S19" s="346" t="s">
        <v>1822</v>
      </c>
      <c r="T19" s="316">
        <f t="shared" si="1"/>
        <v>265.5</v>
      </c>
      <c r="U19" s="1"/>
      <c r="V19" s="1"/>
      <c r="W19" s="1"/>
      <c r="X19" s="1"/>
      <c r="Y19" s="1"/>
      <c r="Z19" s="1"/>
      <c r="AA19" s="1"/>
      <c r="AB19" s="1"/>
      <c r="AC19" s="1"/>
      <c r="AD19" s="1"/>
      <c r="AE19" s="1"/>
      <c r="AF19" s="1"/>
      <c r="AG19" s="1"/>
    </row>
    <row r="20" spans="1:33" ht="55.5" customHeight="1" x14ac:dyDescent="0.25">
      <c r="A20" s="499"/>
      <c r="B20" s="443"/>
      <c r="C20" s="36">
        <v>119242270.18000001</v>
      </c>
      <c r="D20" s="37">
        <v>36977000</v>
      </c>
      <c r="E20" s="37">
        <v>38061000</v>
      </c>
      <c r="F20" s="38">
        <f t="shared" si="0"/>
        <v>-81181270.180000007</v>
      </c>
      <c r="G20" s="39">
        <f t="shared" si="2"/>
        <v>-0.68080949865726548</v>
      </c>
      <c r="H20" s="40">
        <f t="shared" si="5"/>
        <v>-2.8480596936496676E-2</v>
      </c>
      <c r="I20" s="444"/>
      <c r="J20" s="429"/>
      <c r="K20" s="429"/>
      <c r="L20" s="429"/>
      <c r="M20" s="413"/>
      <c r="N20" s="45">
        <v>1</v>
      </c>
      <c r="O20" s="407"/>
      <c r="P20" s="405"/>
      <c r="Q20" s="431"/>
      <c r="R20" s="345">
        <v>147643</v>
      </c>
      <c r="S20" s="347" t="s">
        <v>1821</v>
      </c>
      <c r="T20" s="316">
        <f t="shared" si="1"/>
        <v>257.79075201668888</v>
      </c>
      <c r="U20" s="1"/>
      <c r="V20" s="1"/>
      <c r="W20" s="1"/>
      <c r="X20" s="1"/>
      <c r="Y20" s="1"/>
      <c r="Z20" s="1"/>
      <c r="AA20" s="1"/>
      <c r="AB20" s="1"/>
      <c r="AC20" s="1"/>
      <c r="AD20" s="1"/>
      <c r="AE20" s="1"/>
      <c r="AF20" s="1"/>
      <c r="AG20" s="1"/>
    </row>
    <row r="21" spans="1:33" ht="13.2" x14ac:dyDescent="0.25">
      <c r="A21" s="500">
        <v>19</v>
      </c>
      <c r="B21" s="438" t="s">
        <v>58</v>
      </c>
      <c r="C21" s="36">
        <v>7312795.1799999997</v>
      </c>
      <c r="D21" s="37">
        <v>3730000</v>
      </c>
      <c r="E21" s="37">
        <v>3730000</v>
      </c>
      <c r="F21" s="38">
        <f t="shared" si="0"/>
        <v>-3582795.1799999997</v>
      </c>
      <c r="G21" s="39">
        <f t="shared" si="2"/>
        <v>-0.48993511944635099</v>
      </c>
      <c r="H21" s="40">
        <f t="shared" si="5"/>
        <v>0</v>
      </c>
      <c r="I21" s="439" t="s">
        <v>44</v>
      </c>
      <c r="J21" s="388">
        <v>1</v>
      </c>
      <c r="K21" s="388"/>
      <c r="L21" s="411"/>
      <c r="M21" s="388"/>
      <c r="N21" s="45"/>
      <c r="O21" s="407" t="s">
        <v>53</v>
      </c>
      <c r="P21" s="405" t="s">
        <v>9</v>
      </c>
      <c r="Q21" s="432"/>
      <c r="R21" s="281">
        <v>974.1</v>
      </c>
      <c r="S21" s="346" t="s">
        <v>1823</v>
      </c>
      <c r="T21" s="316">
        <f t="shared" si="1"/>
        <v>3829.1756493173184</v>
      </c>
      <c r="U21" s="1"/>
      <c r="V21" s="1"/>
      <c r="W21" s="1"/>
      <c r="X21" s="1"/>
      <c r="Y21" s="1"/>
      <c r="Z21" s="1"/>
      <c r="AA21" s="1"/>
      <c r="AB21" s="1"/>
      <c r="AC21" s="1"/>
      <c r="AD21" s="1"/>
      <c r="AE21" s="1"/>
      <c r="AF21" s="1"/>
      <c r="AG21" s="1"/>
    </row>
    <row r="22" spans="1:33" ht="13.2" x14ac:dyDescent="0.25">
      <c r="A22" s="501"/>
      <c r="B22" s="438"/>
      <c r="C22" s="36">
        <v>34710670.759999998</v>
      </c>
      <c r="D22" s="37">
        <v>3920000</v>
      </c>
      <c r="E22" s="37">
        <v>3920000</v>
      </c>
      <c r="F22" s="38">
        <f t="shared" si="0"/>
        <v>-30790670.759999998</v>
      </c>
      <c r="G22" s="39">
        <f t="shared" si="2"/>
        <v>-0.88706642902109101</v>
      </c>
      <c r="H22" s="40">
        <f t="shared" si="5"/>
        <v>0</v>
      </c>
      <c r="I22" s="439"/>
      <c r="J22" s="389"/>
      <c r="K22" s="389"/>
      <c r="L22" s="412"/>
      <c r="M22" s="389"/>
      <c r="N22" s="45"/>
      <c r="O22" s="407"/>
      <c r="P22" s="405"/>
      <c r="Q22" s="433"/>
      <c r="R22" s="281">
        <v>1025.3</v>
      </c>
      <c r="S22" s="348" t="s">
        <v>1823</v>
      </c>
      <c r="T22" s="316">
        <f t="shared" si="1"/>
        <v>3823.2712376865311</v>
      </c>
      <c r="U22" s="1"/>
      <c r="V22" s="1"/>
      <c r="W22" s="1"/>
      <c r="X22" s="1"/>
      <c r="Y22" s="1"/>
      <c r="Z22" s="1"/>
      <c r="AA22" s="1"/>
      <c r="AB22" s="1"/>
      <c r="AC22" s="1"/>
      <c r="AD22" s="1"/>
      <c r="AE22" s="1"/>
      <c r="AF22" s="1"/>
      <c r="AG22" s="1"/>
    </row>
    <row r="23" spans="1:33" ht="13.2" x14ac:dyDescent="0.25">
      <c r="A23" s="501"/>
      <c r="B23" s="438"/>
      <c r="C23" s="36">
        <v>15600934.039999999</v>
      </c>
      <c r="D23" s="37">
        <v>3720000</v>
      </c>
      <c r="E23" s="37">
        <v>3720000</v>
      </c>
      <c r="F23" s="38">
        <f t="shared" si="0"/>
        <v>-11880934.039999999</v>
      </c>
      <c r="G23" s="39">
        <f t="shared" si="2"/>
        <v>-0.76155273841539806</v>
      </c>
      <c r="H23" s="40">
        <f t="shared" si="5"/>
        <v>0</v>
      </c>
      <c r="I23" s="439"/>
      <c r="J23" s="389"/>
      <c r="K23" s="389"/>
      <c r="L23" s="412"/>
      <c r="M23" s="389"/>
      <c r="N23" s="45"/>
      <c r="O23" s="407"/>
      <c r="P23" s="405"/>
      <c r="Q23" s="433"/>
      <c r="R23" s="281">
        <v>972</v>
      </c>
      <c r="S23" s="348" t="s">
        <v>1823</v>
      </c>
      <c r="T23" s="316">
        <f t="shared" si="1"/>
        <v>3827.1604938271603</v>
      </c>
      <c r="U23" s="1"/>
      <c r="V23" s="1"/>
      <c r="W23" s="1"/>
      <c r="X23" s="1"/>
      <c r="Y23" s="1"/>
      <c r="Z23" s="1"/>
      <c r="AA23" s="1"/>
      <c r="AB23" s="1"/>
      <c r="AC23" s="1"/>
      <c r="AD23" s="1"/>
      <c r="AE23" s="1"/>
      <c r="AF23" s="1"/>
      <c r="AG23" s="1"/>
    </row>
    <row r="24" spans="1:33" ht="13.2" x14ac:dyDescent="0.25">
      <c r="A24" s="501"/>
      <c r="B24" s="438"/>
      <c r="C24" s="36">
        <v>14789922.84</v>
      </c>
      <c r="D24" s="37">
        <v>3800000</v>
      </c>
      <c r="E24" s="37">
        <v>3800000</v>
      </c>
      <c r="F24" s="38">
        <f t="shared" si="0"/>
        <v>-10989922.84</v>
      </c>
      <c r="G24" s="39">
        <f t="shared" si="2"/>
        <v>-0.74306830122718881</v>
      </c>
      <c r="H24" s="40">
        <f t="shared" si="5"/>
        <v>0</v>
      </c>
      <c r="I24" s="439"/>
      <c r="J24" s="389"/>
      <c r="K24" s="389"/>
      <c r="L24" s="412"/>
      <c r="M24" s="389"/>
      <c r="N24" s="45"/>
      <c r="O24" s="407"/>
      <c r="P24" s="405"/>
      <c r="Q24" s="433"/>
      <c r="R24" s="281">
        <v>992.8</v>
      </c>
      <c r="S24" s="348" t="s">
        <v>1823</v>
      </c>
      <c r="T24" s="316">
        <f t="shared" si="1"/>
        <v>3827.5584206285257</v>
      </c>
      <c r="U24" s="1"/>
      <c r="V24" s="1"/>
      <c r="W24" s="1"/>
      <c r="X24" s="1"/>
      <c r="Y24" s="1"/>
      <c r="Z24" s="1"/>
      <c r="AA24" s="1"/>
      <c r="AB24" s="1"/>
      <c r="AC24" s="1"/>
      <c r="AD24" s="1"/>
      <c r="AE24" s="1"/>
      <c r="AF24" s="1"/>
      <c r="AG24" s="1"/>
    </row>
    <row r="25" spans="1:33" ht="13.2" x14ac:dyDescent="0.25">
      <c r="A25" s="501"/>
      <c r="B25" s="438"/>
      <c r="C25" s="36">
        <v>15105415.02</v>
      </c>
      <c r="D25" s="37">
        <v>8500000</v>
      </c>
      <c r="E25" s="37">
        <v>8500000</v>
      </c>
      <c r="F25" s="38">
        <f t="shared" si="0"/>
        <v>-6605415.0199999996</v>
      </c>
      <c r="G25" s="39">
        <f t="shared" si="2"/>
        <v>-0.43728788724137946</v>
      </c>
      <c r="H25" s="40">
        <f t="shared" si="5"/>
        <v>0</v>
      </c>
      <c r="I25" s="439"/>
      <c r="J25" s="389"/>
      <c r="K25" s="389"/>
      <c r="L25" s="412"/>
      <c r="M25" s="389"/>
      <c r="N25" s="45"/>
      <c r="O25" s="407"/>
      <c r="P25" s="405"/>
      <c r="Q25" s="433"/>
      <c r="R25" s="281">
        <v>2281.1999999999998</v>
      </c>
      <c r="S25" s="348" t="s">
        <v>1824</v>
      </c>
      <c r="T25" s="316">
        <f t="shared" si="1"/>
        <v>3726.1090654041736</v>
      </c>
      <c r="U25" s="1"/>
      <c r="V25" s="1"/>
      <c r="W25" s="1"/>
      <c r="X25" s="1"/>
      <c r="Y25" s="1"/>
      <c r="Z25" s="1"/>
      <c r="AA25" s="1"/>
      <c r="AB25" s="1"/>
      <c r="AC25" s="1"/>
      <c r="AD25" s="1"/>
      <c r="AE25" s="1"/>
      <c r="AF25" s="1"/>
      <c r="AG25" s="1"/>
    </row>
    <row r="26" spans="1:33" ht="13.2" x14ac:dyDescent="0.25">
      <c r="A26" s="502"/>
      <c r="B26" s="438"/>
      <c r="C26" s="36">
        <v>14821876.380000001</v>
      </c>
      <c r="D26" s="37">
        <v>186000</v>
      </c>
      <c r="E26" s="37">
        <v>186000</v>
      </c>
      <c r="F26" s="38">
        <f t="shared" si="0"/>
        <v>-14635876.380000001</v>
      </c>
      <c r="G26" s="39">
        <f t="shared" si="2"/>
        <v>-0.98745098156054112</v>
      </c>
      <c r="H26" s="40">
        <f t="shared" si="5"/>
        <v>0</v>
      </c>
      <c r="I26" s="439"/>
      <c r="J26" s="402"/>
      <c r="K26" s="402"/>
      <c r="L26" s="413"/>
      <c r="M26" s="402"/>
      <c r="N26" s="45"/>
      <c r="O26" s="407"/>
      <c r="P26" s="405"/>
      <c r="Q26" s="434"/>
      <c r="R26" s="282">
        <v>480.6</v>
      </c>
      <c r="S26" s="347" t="s">
        <v>1825</v>
      </c>
      <c r="T26" s="316">
        <f t="shared" si="1"/>
        <v>387.01622971285889</v>
      </c>
      <c r="U26" s="1"/>
      <c r="V26" s="1"/>
      <c r="W26" s="1"/>
      <c r="X26" s="1"/>
      <c r="Y26" s="1"/>
      <c r="Z26" s="1"/>
      <c r="AA26" s="1"/>
      <c r="AB26" s="1"/>
      <c r="AC26" s="1"/>
      <c r="AD26" s="1"/>
      <c r="AE26" s="1"/>
      <c r="AF26" s="1"/>
      <c r="AG26" s="1"/>
    </row>
    <row r="27" spans="1:33" ht="163.5" customHeight="1" x14ac:dyDescent="0.25">
      <c r="A27" s="68">
        <v>20</v>
      </c>
      <c r="B27" s="22" t="s">
        <v>59</v>
      </c>
      <c r="C27" s="36">
        <v>220018624</v>
      </c>
      <c r="D27" s="37">
        <v>73361000</v>
      </c>
      <c r="E27" s="37">
        <v>91914000</v>
      </c>
      <c r="F27" s="38">
        <f t="shared" si="0"/>
        <v>-128104624</v>
      </c>
      <c r="G27" s="39">
        <f t="shared" si="2"/>
        <v>-0.582244455814795</v>
      </c>
      <c r="H27" s="40">
        <f t="shared" si="5"/>
        <v>-0.20185173096590292</v>
      </c>
      <c r="I27" s="23" t="s">
        <v>60</v>
      </c>
      <c r="J27" s="47"/>
      <c r="K27" s="47"/>
      <c r="L27" s="45">
        <v>1</v>
      </c>
      <c r="M27" s="47"/>
      <c r="N27" s="45"/>
      <c r="O27" s="145" t="s">
        <v>61</v>
      </c>
      <c r="P27" s="6" t="s">
        <v>62</v>
      </c>
      <c r="Q27" s="252"/>
      <c r="R27" s="280">
        <v>41270</v>
      </c>
      <c r="S27" s="256" t="s">
        <v>1788</v>
      </c>
      <c r="T27" s="316">
        <f t="shared" si="1"/>
        <v>2227.1383571601646</v>
      </c>
      <c r="U27" s="1"/>
      <c r="V27" s="1"/>
      <c r="W27" s="1"/>
      <c r="X27" s="1"/>
      <c r="Y27" s="1"/>
      <c r="Z27" s="1"/>
      <c r="AA27" s="1"/>
      <c r="AB27" s="1"/>
      <c r="AC27" s="1"/>
      <c r="AD27" s="1"/>
      <c r="AE27" s="1"/>
      <c r="AF27" s="1"/>
      <c r="AG27" s="1"/>
    </row>
    <row r="28" spans="1:33" ht="12.75" customHeight="1" x14ac:dyDescent="0.25">
      <c r="A28" s="500">
        <v>21</v>
      </c>
      <c r="B28" s="439" t="s">
        <v>63</v>
      </c>
      <c r="C28" s="36">
        <v>5858859.0700000003</v>
      </c>
      <c r="D28" s="37">
        <v>1429000</v>
      </c>
      <c r="E28" s="37">
        <v>1681000</v>
      </c>
      <c r="F28" s="38">
        <f t="shared" si="0"/>
        <v>-4177859.0700000003</v>
      </c>
      <c r="G28" s="39">
        <f t="shared" si="2"/>
        <v>-0.71308406979654493</v>
      </c>
      <c r="H28" s="40">
        <f t="shared" si="5"/>
        <v>-0.14991076740035694</v>
      </c>
      <c r="I28" s="439" t="s">
        <v>64</v>
      </c>
      <c r="J28" s="388"/>
      <c r="K28" s="388"/>
      <c r="L28" s="411">
        <v>1</v>
      </c>
      <c r="M28" s="388"/>
      <c r="N28" s="47"/>
      <c r="O28" s="407" t="s">
        <v>1827</v>
      </c>
      <c r="P28" s="435" t="s">
        <v>9</v>
      </c>
      <c r="Q28" s="398" t="s">
        <v>1619</v>
      </c>
      <c r="R28" s="281">
        <v>5479</v>
      </c>
      <c r="S28" s="346" t="s">
        <v>1826</v>
      </c>
      <c r="T28" s="316">
        <f t="shared" si="1"/>
        <v>306.80781164446068</v>
      </c>
      <c r="U28" s="1"/>
      <c r="V28" s="1"/>
      <c r="W28" s="1"/>
      <c r="X28" s="1"/>
      <c r="Y28" s="1"/>
      <c r="Z28" s="1"/>
      <c r="AA28" s="1"/>
      <c r="AB28" s="1"/>
      <c r="AC28" s="1"/>
      <c r="AD28" s="1"/>
      <c r="AE28" s="1"/>
      <c r="AF28" s="1"/>
      <c r="AG28" s="1"/>
    </row>
    <row r="29" spans="1:33" ht="13.2" x14ac:dyDescent="0.25">
      <c r="A29" s="501"/>
      <c r="B29" s="439"/>
      <c r="C29" s="36">
        <v>5160586.58</v>
      </c>
      <c r="D29" s="37">
        <v>1267000</v>
      </c>
      <c r="E29" s="37">
        <v>1481000</v>
      </c>
      <c r="F29" s="38">
        <f t="shared" si="0"/>
        <v>-3679586.58</v>
      </c>
      <c r="G29" s="39">
        <f t="shared" si="2"/>
        <v>-0.71301711984841842</v>
      </c>
      <c r="H29" s="40">
        <f t="shared" si="5"/>
        <v>-0.14449696151249156</v>
      </c>
      <c r="I29" s="439"/>
      <c r="J29" s="389"/>
      <c r="K29" s="389"/>
      <c r="L29" s="412"/>
      <c r="M29" s="389"/>
      <c r="N29" s="47"/>
      <c r="O29" s="407"/>
      <c r="P29" s="435"/>
      <c r="Q29" s="410"/>
      <c r="R29" s="281">
        <v>4826</v>
      </c>
      <c r="S29" s="348" t="s">
        <v>1826</v>
      </c>
      <c r="T29" s="316">
        <f t="shared" si="1"/>
        <v>306.87940323249069</v>
      </c>
      <c r="U29" s="1"/>
      <c r="V29" s="1"/>
      <c r="W29" s="1"/>
      <c r="X29" s="1"/>
      <c r="Y29" s="1"/>
      <c r="Z29" s="1"/>
      <c r="AA29" s="1"/>
      <c r="AB29" s="1"/>
      <c r="AC29" s="1"/>
      <c r="AD29" s="1"/>
      <c r="AE29" s="1"/>
      <c r="AF29" s="1"/>
      <c r="AG29" s="1"/>
    </row>
    <row r="30" spans="1:33" ht="120" customHeight="1" x14ac:dyDescent="0.25">
      <c r="A30" s="502"/>
      <c r="B30" s="439"/>
      <c r="C30" s="36">
        <v>9760844.2400000002</v>
      </c>
      <c r="D30" s="37">
        <v>2318000</v>
      </c>
      <c r="E30" s="37">
        <v>2000000</v>
      </c>
      <c r="F30" s="38">
        <f t="shared" si="0"/>
        <v>-7760844.2400000002</v>
      </c>
      <c r="G30" s="39">
        <f t="shared" si="2"/>
        <v>-0.79509969108983547</v>
      </c>
      <c r="H30" s="199">
        <f t="shared" si="5"/>
        <v>0.159</v>
      </c>
      <c r="I30" s="439"/>
      <c r="J30" s="402"/>
      <c r="K30" s="402"/>
      <c r="L30" s="413"/>
      <c r="M30" s="402"/>
      <c r="N30" s="47">
        <v>1</v>
      </c>
      <c r="O30" s="407"/>
      <c r="P30" s="435"/>
      <c r="Q30" s="399"/>
      <c r="R30" s="283">
        <v>9128</v>
      </c>
      <c r="S30" s="347" t="s">
        <v>1826</v>
      </c>
      <c r="T30" s="316">
        <f t="shared" si="1"/>
        <v>219.10604732690624</v>
      </c>
      <c r="U30" s="1"/>
      <c r="V30" s="1"/>
      <c r="W30" s="1"/>
      <c r="X30" s="1"/>
      <c r="Y30" s="1"/>
      <c r="Z30" s="1"/>
      <c r="AA30" s="1"/>
      <c r="AB30" s="1"/>
      <c r="AC30" s="1"/>
      <c r="AD30" s="1"/>
      <c r="AE30" s="1"/>
      <c r="AF30" s="1"/>
      <c r="AG30" s="1"/>
    </row>
    <row r="31" spans="1:33" ht="118.8" x14ac:dyDescent="0.25">
      <c r="A31" s="35">
        <v>22</v>
      </c>
      <c r="B31" s="22" t="s">
        <v>65</v>
      </c>
      <c r="C31" s="36">
        <v>16143281.279999999</v>
      </c>
      <c r="D31" s="37">
        <v>4687000</v>
      </c>
      <c r="E31" s="37">
        <v>6254000</v>
      </c>
      <c r="F31" s="38">
        <f t="shared" si="0"/>
        <v>-9889281.2799999993</v>
      </c>
      <c r="G31" s="39">
        <f t="shared" si="2"/>
        <v>-0.61259424948829233</v>
      </c>
      <c r="H31" s="40">
        <f t="shared" si="5"/>
        <v>-0.2505596418292293</v>
      </c>
      <c r="I31" s="23" t="s">
        <v>66</v>
      </c>
      <c r="J31" s="47"/>
      <c r="K31" s="47"/>
      <c r="L31" s="45"/>
      <c r="M31" s="47">
        <v>1</v>
      </c>
      <c r="N31" s="47"/>
      <c r="O31" s="7" t="s">
        <v>67</v>
      </c>
      <c r="P31" s="53" t="s">
        <v>9</v>
      </c>
      <c r="Q31" s="253"/>
      <c r="R31" s="281"/>
      <c r="U31" s="1"/>
      <c r="V31" s="1"/>
      <c r="W31" s="1"/>
      <c r="X31" s="1"/>
      <c r="Y31" s="1"/>
      <c r="Z31" s="1"/>
      <c r="AA31" s="1"/>
      <c r="AB31" s="1"/>
      <c r="AC31" s="1"/>
      <c r="AD31" s="1"/>
      <c r="AE31" s="1"/>
      <c r="AF31" s="1"/>
      <c r="AG31" s="1"/>
    </row>
    <row r="32" spans="1:33" ht="44.25" customHeight="1" x14ac:dyDescent="0.25">
      <c r="A32" s="34">
        <v>23</v>
      </c>
      <c r="B32" s="22" t="s">
        <v>69</v>
      </c>
      <c r="C32" s="36">
        <v>14506625.17</v>
      </c>
      <c r="D32" s="37">
        <v>6351000</v>
      </c>
      <c r="E32" s="37">
        <v>6351000</v>
      </c>
      <c r="F32" s="38">
        <f t="shared" si="0"/>
        <v>-8155625.1699999999</v>
      </c>
      <c r="G32" s="39">
        <f t="shared" si="2"/>
        <v>-0.56220003442744226</v>
      </c>
      <c r="H32" s="40">
        <f t="shared" si="5"/>
        <v>0</v>
      </c>
      <c r="I32" s="23" t="s">
        <v>44</v>
      </c>
      <c r="J32" s="47">
        <v>1</v>
      </c>
      <c r="K32" s="47"/>
      <c r="L32" s="45"/>
      <c r="M32" s="47"/>
      <c r="N32" s="47"/>
      <c r="O32" s="7" t="s">
        <v>53</v>
      </c>
      <c r="P32" s="6" t="s">
        <v>9</v>
      </c>
      <c r="Q32" s="254"/>
      <c r="R32" s="328"/>
      <c r="S32" s="315"/>
      <c r="U32" s="1"/>
      <c r="V32" s="1"/>
      <c r="W32" s="1"/>
      <c r="X32" s="1"/>
      <c r="Y32" s="1"/>
      <c r="Z32" s="1"/>
      <c r="AA32" s="1"/>
      <c r="AB32" s="1"/>
      <c r="AC32" s="1"/>
      <c r="AD32" s="1"/>
      <c r="AE32" s="1"/>
      <c r="AF32" s="1"/>
      <c r="AG32" s="1"/>
    </row>
    <row r="33" spans="1:33" ht="13.2" x14ac:dyDescent="0.25">
      <c r="A33" s="503">
        <v>24</v>
      </c>
      <c r="B33" s="484" t="s">
        <v>70</v>
      </c>
      <c r="C33" s="36">
        <v>3365808.6</v>
      </c>
      <c r="D33" s="37">
        <v>1247000</v>
      </c>
      <c r="E33" s="37">
        <v>1247000</v>
      </c>
      <c r="F33" s="38">
        <f t="shared" si="0"/>
        <v>-2118808.6</v>
      </c>
      <c r="G33" s="39">
        <f t="shared" si="2"/>
        <v>-0.62950953301384993</v>
      </c>
      <c r="H33" s="40">
        <f t="shared" si="5"/>
        <v>0</v>
      </c>
      <c r="I33" s="451" t="s">
        <v>44</v>
      </c>
      <c r="J33" s="388">
        <v>1</v>
      </c>
      <c r="K33" s="388"/>
      <c r="L33" s="411"/>
      <c r="M33" s="388"/>
      <c r="N33" s="388"/>
      <c r="O33" s="403" t="s">
        <v>53</v>
      </c>
      <c r="P33" s="436" t="s">
        <v>9</v>
      </c>
      <c r="Q33" s="414"/>
      <c r="R33" s="281">
        <v>5012</v>
      </c>
      <c r="S33" s="346" t="s">
        <v>1828</v>
      </c>
      <c r="T33" s="316">
        <f>E33/R33</f>
        <v>248.80287310454909</v>
      </c>
      <c r="U33" s="1"/>
      <c r="V33" s="1"/>
      <c r="W33" s="1"/>
      <c r="X33" s="1"/>
      <c r="Y33" s="1"/>
      <c r="Z33" s="1"/>
      <c r="AA33" s="1"/>
      <c r="AB33" s="1"/>
      <c r="AC33" s="1"/>
      <c r="AD33" s="1"/>
      <c r="AE33" s="1"/>
      <c r="AF33" s="1"/>
      <c r="AG33" s="1"/>
    </row>
    <row r="34" spans="1:33" ht="13.2" x14ac:dyDescent="0.25">
      <c r="A34" s="504"/>
      <c r="B34" s="485"/>
      <c r="C34" s="36">
        <v>3392094.32</v>
      </c>
      <c r="D34" s="37">
        <v>898000</v>
      </c>
      <c r="E34" s="37">
        <v>898000</v>
      </c>
      <c r="F34" s="38">
        <f t="shared" si="0"/>
        <v>-2494094.3199999998</v>
      </c>
      <c r="G34" s="39">
        <f t="shared" si="2"/>
        <v>-0.73526679529359307</v>
      </c>
      <c r="H34" s="40">
        <f t="shared" si="5"/>
        <v>0</v>
      </c>
      <c r="I34" s="452"/>
      <c r="J34" s="389"/>
      <c r="K34" s="389"/>
      <c r="L34" s="412"/>
      <c r="M34" s="389"/>
      <c r="N34" s="389"/>
      <c r="O34" s="406"/>
      <c r="P34" s="469"/>
      <c r="Q34" s="415"/>
      <c r="R34" s="281">
        <v>3598</v>
      </c>
      <c r="S34" s="348" t="s">
        <v>1829</v>
      </c>
      <c r="T34" s="316">
        <f>E34/R34</f>
        <v>249.58310172317954</v>
      </c>
      <c r="U34" s="1"/>
      <c r="V34" s="1"/>
      <c r="W34" s="1"/>
      <c r="X34" s="1"/>
      <c r="Y34" s="1"/>
      <c r="Z34" s="1"/>
      <c r="AA34" s="1"/>
      <c r="AB34" s="1"/>
      <c r="AC34" s="1"/>
      <c r="AD34" s="1"/>
      <c r="AE34" s="1"/>
      <c r="AF34" s="1"/>
      <c r="AG34" s="1"/>
    </row>
    <row r="35" spans="1:33" ht="17.25" customHeight="1" x14ac:dyDescent="0.25">
      <c r="A35" s="505"/>
      <c r="B35" s="486"/>
      <c r="C35" s="36">
        <v>2383451.4</v>
      </c>
      <c r="D35" s="37">
        <v>895000</v>
      </c>
      <c r="E35" s="37">
        <v>895000</v>
      </c>
      <c r="F35" s="38">
        <f t="shared" si="0"/>
        <v>-1488451.4</v>
      </c>
      <c r="G35" s="39">
        <f t="shared" si="2"/>
        <v>-0.62449412645879832</v>
      </c>
      <c r="H35" s="40">
        <f t="shared" si="5"/>
        <v>0</v>
      </c>
      <c r="I35" s="453"/>
      <c r="J35" s="402"/>
      <c r="K35" s="402"/>
      <c r="L35" s="413"/>
      <c r="M35" s="402"/>
      <c r="N35" s="402"/>
      <c r="O35" s="404"/>
      <c r="P35" s="437"/>
      <c r="Q35" s="416"/>
      <c r="R35" s="283">
        <v>3585</v>
      </c>
      <c r="S35" s="347" t="s">
        <v>1829</v>
      </c>
      <c r="T35" s="316">
        <f>E35/R35</f>
        <v>249.65132496513249</v>
      </c>
      <c r="U35" s="1"/>
      <c r="V35" s="1"/>
      <c r="W35" s="1"/>
      <c r="X35" s="1"/>
      <c r="Y35" s="1"/>
      <c r="Z35" s="1"/>
      <c r="AA35" s="1"/>
      <c r="AB35" s="1"/>
      <c r="AC35" s="1"/>
      <c r="AD35" s="1"/>
      <c r="AE35" s="1"/>
      <c r="AF35" s="1"/>
      <c r="AG35" s="1"/>
    </row>
    <row r="36" spans="1:33" ht="118.8" x14ac:dyDescent="0.25">
      <c r="A36" s="35">
        <v>25</v>
      </c>
      <c r="B36" s="22" t="s">
        <v>71</v>
      </c>
      <c r="C36" s="36">
        <v>3768671.86</v>
      </c>
      <c r="D36" s="37">
        <v>879300</v>
      </c>
      <c r="E36" s="37">
        <v>1516000</v>
      </c>
      <c r="F36" s="38">
        <f t="shared" si="0"/>
        <v>-2252671.86</v>
      </c>
      <c r="G36" s="39">
        <f t="shared" si="2"/>
        <v>-0.59773626988049844</v>
      </c>
      <c r="H36" s="40">
        <f t="shared" si="5"/>
        <v>-0.41998680738786281</v>
      </c>
      <c r="I36" s="23" t="s">
        <v>72</v>
      </c>
      <c r="J36" s="47"/>
      <c r="K36" s="47"/>
      <c r="L36" s="47"/>
      <c r="M36" s="47">
        <v>1</v>
      </c>
      <c r="N36" s="47"/>
      <c r="O36" s="7" t="s">
        <v>73</v>
      </c>
      <c r="P36" s="53" t="s">
        <v>9</v>
      </c>
      <c r="Q36" s="255" t="s">
        <v>1619</v>
      </c>
      <c r="R36" s="279">
        <v>275.8</v>
      </c>
      <c r="S36" s="256" t="s">
        <v>1813</v>
      </c>
      <c r="T36" s="316">
        <f>E36/R36</f>
        <v>5496.7367657722989</v>
      </c>
      <c r="U36" s="1"/>
      <c r="V36" s="1"/>
      <c r="W36" s="1"/>
      <c r="X36" s="1"/>
      <c r="Y36" s="1"/>
      <c r="Z36" s="1"/>
      <c r="AA36" s="1"/>
      <c r="AB36" s="1"/>
      <c r="AC36" s="1"/>
      <c r="AD36" s="1"/>
      <c r="AE36" s="1"/>
      <c r="AF36" s="1"/>
      <c r="AG36" s="1"/>
    </row>
    <row r="37" spans="1:33" ht="66" x14ac:dyDescent="0.25">
      <c r="A37" s="89">
        <v>26</v>
      </c>
      <c r="B37" s="22" t="s">
        <v>74</v>
      </c>
      <c r="C37" s="36">
        <v>42801180.159999996</v>
      </c>
      <c r="D37" s="37">
        <v>15652600</v>
      </c>
      <c r="E37" s="37">
        <v>26255000</v>
      </c>
      <c r="F37" s="38">
        <f t="shared" si="0"/>
        <v>-16546180.159999996</v>
      </c>
      <c r="G37" s="39">
        <f t="shared" si="2"/>
        <v>-0.38658233483625509</v>
      </c>
      <c r="H37" s="40">
        <f t="shared" si="5"/>
        <v>-0.40382403351742524</v>
      </c>
      <c r="I37" s="28" t="s">
        <v>75</v>
      </c>
      <c r="J37" s="46"/>
      <c r="K37" s="46"/>
      <c r="L37" s="46"/>
      <c r="M37" s="45">
        <v>1</v>
      </c>
      <c r="N37" s="46"/>
      <c r="O37" s="7" t="s">
        <v>1439</v>
      </c>
      <c r="P37" s="53" t="s">
        <v>62</v>
      </c>
      <c r="Q37" s="255" t="s">
        <v>1619</v>
      </c>
      <c r="R37" s="281"/>
      <c r="S37" s="348"/>
      <c r="T37" s="316"/>
    </row>
    <row r="38" spans="1:33" ht="45.75" customHeight="1" x14ac:dyDescent="0.25">
      <c r="A38" s="35">
        <v>27</v>
      </c>
      <c r="B38" s="22" t="s">
        <v>77</v>
      </c>
      <c r="C38" s="36">
        <v>31576488.34</v>
      </c>
      <c r="D38" s="37">
        <v>14814692</v>
      </c>
      <c r="E38" s="37">
        <v>15717300</v>
      </c>
      <c r="F38" s="38">
        <f t="shared" si="0"/>
        <v>-15859188.34</v>
      </c>
      <c r="G38" s="39">
        <f t="shared" si="2"/>
        <v>-0.50224674033528072</v>
      </c>
      <c r="H38" s="40">
        <f t="shared" si="5"/>
        <v>-5.7427675236840933E-2</v>
      </c>
      <c r="I38" s="23" t="s">
        <v>78</v>
      </c>
      <c r="J38" s="47"/>
      <c r="K38" s="47"/>
      <c r="L38" s="47"/>
      <c r="M38" s="47">
        <v>1</v>
      </c>
      <c r="N38" s="47">
        <v>1</v>
      </c>
      <c r="O38" s="7" t="s">
        <v>76</v>
      </c>
      <c r="P38" s="53" t="s">
        <v>9</v>
      </c>
      <c r="Q38" s="255" t="s">
        <v>1619</v>
      </c>
      <c r="R38" s="279">
        <v>1134.7</v>
      </c>
      <c r="S38" s="349" t="s">
        <v>1813</v>
      </c>
      <c r="T38" s="316">
        <f>E38/R38</f>
        <v>13851.502599806116</v>
      </c>
    </row>
    <row r="39" spans="1:33" ht="79.2" x14ac:dyDescent="0.25">
      <c r="A39" s="35">
        <v>28</v>
      </c>
      <c r="B39" s="144" t="s">
        <v>79</v>
      </c>
      <c r="C39" s="36">
        <v>1995164.6</v>
      </c>
      <c r="D39" s="37">
        <v>696000</v>
      </c>
      <c r="E39" s="37">
        <v>1214000</v>
      </c>
      <c r="F39" s="38">
        <f t="shared" si="0"/>
        <v>-781164.60000000009</v>
      </c>
      <c r="G39" s="39">
        <f t="shared" si="2"/>
        <v>-0.39152889942012808</v>
      </c>
      <c r="H39" s="40">
        <f t="shared" si="5"/>
        <v>-0.42668863261943984</v>
      </c>
      <c r="I39" s="23" t="s">
        <v>80</v>
      </c>
      <c r="J39" s="47"/>
      <c r="K39" s="47"/>
      <c r="L39" s="47"/>
      <c r="M39" s="47">
        <v>1</v>
      </c>
      <c r="N39" s="47"/>
      <c r="O39" s="7" t="s">
        <v>1440</v>
      </c>
      <c r="P39" s="146" t="s">
        <v>9</v>
      </c>
      <c r="Q39" s="255" t="s">
        <v>1619</v>
      </c>
      <c r="R39" s="280">
        <v>99</v>
      </c>
      <c r="S39" s="349" t="s">
        <v>1791</v>
      </c>
      <c r="T39" s="316">
        <f>E39/R39</f>
        <v>12262.626262626263</v>
      </c>
    </row>
    <row r="40" spans="1:33" ht="57.75" customHeight="1" x14ac:dyDescent="0.25">
      <c r="A40" s="35">
        <v>29</v>
      </c>
      <c r="B40" s="22" t="s">
        <v>81</v>
      </c>
      <c r="C40" s="36">
        <v>1397640.08</v>
      </c>
      <c r="D40" s="37">
        <v>750000</v>
      </c>
      <c r="E40" s="37">
        <v>862074.73</v>
      </c>
      <c r="F40" s="38">
        <f t="shared" si="0"/>
        <v>-535565.35000000009</v>
      </c>
      <c r="G40" s="39">
        <f t="shared" si="2"/>
        <v>-0.38319260993144966</v>
      </c>
      <c r="H40" s="40">
        <f t="shared" si="5"/>
        <v>-0.13000581747709969</v>
      </c>
      <c r="I40" s="23" t="s">
        <v>82</v>
      </c>
      <c r="J40" s="47"/>
      <c r="K40" s="47"/>
      <c r="L40" s="47"/>
      <c r="M40" s="47">
        <v>1</v>
      </c>
      <c r="N40" s="47"/>
      <c r="O40" s="7" t="s">
        <v>76</v>
      </c>
      <c r="P40" s="53" t="s">
        <v>9</v>
      </c>
      <c r="Q40" s="255" t="s">
        <v>1619</v>
      </c>
      <c r="R40" s="281"/>
    </row>
    <row r="41" spans="1:33" ht="57.75" customHeight="1" x14ac:dyDescent="0.25">
      <c r="A41" s="35">
        <v>30</v>
      </c>
      <c r="B41" s="22" t="s">
        <v>83</v>
      </c>
      <c r="C41" s="36">
        <v>1770992</v>
      </c>
      <c r="D41" s="37">
        <v>198000</v>
      </c>
      <c r="E41" s="37">
        <v>198000</v>
      </c>
      <c r="F41" s="38">
        <f t="shared" si="0"/>
        <v>-1572992</v>
      </c>
      <c r="G41" s="39">
        <f t="shared" si="2"/>
        <v>-0.88819825273067299</v>
      </c>
      <c r="H41" s="40">
        <f t="shared" si="5"/>
        <v>0</v>
      </c>
      <c r="I41" s="23" t="s">
        <v>44</v>
      </c>
      <c r="J41" s="47">
        <v>1</v>
      </c>
      <c r="K41" s="47"/>
      <c r="L41" s="47"/>
      <c r="M41" s="47"/>
      <c r="N41" s="47"/>
      <c r="O41" s="7" t="s">
        <v>53</v>
      </c>
      <c r="P41" s="53" t="s">
        <v>9</v>
      </c>
      <c r="Q41" s="256"/>
      <c r="R41" s="279">
        <v>172.8</v>
      </c>
      <c r="S41" s="349" t="s">
        <v>1813</v>
      </c>
      <c r="T41" s="316">
        <f>E41/R41</f>
        <v>1145.8333333333333</v>
      </c>
    </row>
    <row r="42" spans="1:33" ht="92.4" x14ac:dyDescent="0.25">
      <c r="A42" s="35">
        <v>31</v>
      </c>
      <c r="B42" s="143" t="s">
        <v>1830</v>
      </c>
      <c r="C42" s="36">
        <v>22384837</v>
      </c>
      <c r="D42" s="37">
        <v>9058269</v>
      </c>
      <c r="E42" s="37">
        <v>9854000</v>
      </c>
      <c r="F42" s="38">
        <f t="shared" si="0"/>
        <v>-12530837</v>
      </c>
      <c r="G42" s="39">
        <f t="shared" si="2"/>
        <v>-0.55979129979816245</v>
      </c>
      <c r="H42" s="40">
        <f t="shared" si="5"/>
        <v>-8.0752080373452412E-2</v>
      </c>
      <c r="I42" s="23" t="s">
        <v>84</v>
      </c>
      <c r="J42" s="47"/>
      <c r="K42" s="47"/>
      <c r="L42" s="47">
        <v>1</v>
      </c>
      <c r="M42" s="47"/>
      <c r="N42" s="47">
        <v>1</v>
      </c>
      <c r="O42" s="7" t="s">
        <v>85</v>
      </c>
      <c r="P42" s="53" t="s">
        <v>62</v>
      </c>
      <c r="Q42" s="255" t="s">
        <v>1619</v>
      </c>
      <c r="R42" s="281"/>
    </row>
    <row r="43" spans="1:33" ht="58.5" customHeight="1" x14ac:dyDescent="0.25">
      <c r="A43" s="35">
        <v>32</v>
      </c>
      <c r="B43" s="22" t="s">
        <v>86</v>
      </c>
      <c r="C43" s="36">
        <v>8701092.5700000003</v>
      </c>
      <c r="D43" s="37">
        <v>1044000</v>
      </c>
      <c r="E43" s="37">
        <v>611670.27</v>
      </c>
      <c r="F43" s="38">
        <f t="shared" si="0"/>
        <v>-8089422.3000000007</v>
      </c>
      <c r="G43" s="39">
        <f t="shared" si="2"/>
        <v>-0.92970190064303615</v>
      </c>
      <c r="H43" s="199">
        <f t="shared" si="5"/>
        <v>0.70680193431667027</v>
      </c>
      <c r="I43" s="23" t="s">
        <v>87</v>
      </c>
      <c r="J43" s="47"/>
      <c r="K43" s="47"/>
      <c r="L43" s="47"/>
      <c r="M43" s="47">
        <v>1</v>
      </c>
      <c r="N43" s="47">
        <v>1</v>
      </c>
      <c r="O43" s="7" t="s">
        <v>76</v>
      </c>
      <c r="P43" s="53" t="s">
        <v>9</v>
      </c>
      <c r="Q43" s="255" t="s">
        <v>1619</v>
      </c>
      <c r="R43" s="281"/>
    </row>
    <row r="44" spans="1:33" ht="105.6" x14ac:dyDescent="0.25">
      <c r="A44" s="89">
        <v>33</v>
      </c>
      <c r="B44" s="22" t="s">
        <v>88</v>
      </c>
      <c r="C44" s="36">
        <v>5409192.8799999999</v>
      </c>
      <c r="D44" s="37">
        <v>950000</v>
      </c>
      <c r="E44" s="37">
        <v>4237000</v>
      </c>
      <c r="F44" s="38">
        <f t="shared" si="0"/>
        <v>-1172192.8799999999</v>
      </c>
      <c r="G44" s="39">
        <f t="shared" si="2"/>
        <v>-0.21670384214511498</v>
      </c>
      <c r="H44" s="40">
        <f t="shared" si="5"/>
        <v>-0.77578475336322872</v>
      </c>
      <c r="I44" s="23" t="s">
        <v>89</v>
      </c>
      <c r="J44" s="47"/>
      <c r="K44" s="47"/>
      <c r="L44" s="47"/>
      <c r="M44" s="47">
        <v>1</v>
      </c>
      <c r="N44" s="47"/>
      <c r="O44" s="7" t="s">
        <v>1441</v>
      </c>
      <c r="P44" s="53" t="s">
        <v>62</v>
      </c>
      <c r="Q44" s="255" t="s">
        <v>1619</v>
      </c>
      <c r="R44" s="279">
        <v>728</v>
      </c>
      <c r="S44" s="256" t="s">
        <v>1791</v>
      </c>
      <c r="T44" s="316">
        <f>E44/R44</f>
        <v>5820.0549450549452</v>
      </c>
    </row>
    <row r="45" spans="1:33" ht="59.25" customHeight="1" x14ac:dyDescent="0.25">
      <c r="A45" s="35">
        <v>34</v>
      </c>
      <c r="B45" s="22" t="s">
        <v>90</v>
      </c>
      <c r="C45" s="36">
        <v>29723714.600000001</v>
      </c>
      <c r="D45" s="37">
        <v>13717118</v>
      </c>
      <c r="E45" s="37">
        <v>18241136</v>
      </c>
      <c r="F45" s="38">
        <f t="shared" si="0"/>
        <v>-11482578.600000001</v>
      </c>
      <c r="G45" s="39">
        <f t="shared" si="2"/>
        <v>-0.38631035032209604</v>
      </c>
      <c r="H45" s="40">
        <f t="shared" si="5"/>
        <v>-0.24801185627912647</v>
      </c>
      <c r="I45" s="23" t="s">
        <v>91</v>
      </c>
      <c r="J45" s="47"/>
      <c r="K45" s="47"/>
      <c r="L45" s="47"/>
      <c r="M45" s="47">
        <v>1</v>
      </c>
      <c r="N45" s="47"/>
      <c r="O45" s="7" t="s">
        <v>76</v>
      </c>
      <c r="P45" s="53" t="s">
        <v>9</v>
      </c>
      <c r="Q45" s="256"/>
      <c r="R45" s="281"/>
    </row>
    <row r="46" spans="1:33" ht="58.5" customHeight="1" x14ac:dyDescent="0.25">
      <c r="A46" s="35">
        <v>35</v>
      </c>
      <c r="B46" s="22" t="s">
        <v>92</v>
      </c>
      <c r="C46" s="36">
        <v>6669289.79</v>
      </c>
      <c r="D46" s="37">
        <v>4991000</v>
      </c>
      <c r="E46" s="37">
        <v>4991000</v>
      </c>
      <c r="F46" s="38">
        <f t="shared" si="0"/>
        <v>-1678289.79</v>
      </c>
      <c r="G46" s="39">
        <f t="shared" si="2"/>
        <v>-0.25164445433401988</v>
      </c>
      <c r="H46" s="40">
        <f t="shared" si="5"/>
        <v>0</v>
      </c>
      <c r="I46" s="23" t="s">
        <v>44</v>
      </c>
      <c r="J46" s="47">
        <v>1</v>
      </c>
      <c r="K46" s="47"/>
      <c r="L46" s="47"/>
      <c r="M46" s="47"/>
      <c r="N46" s="47"/>
      <c r="O46" s="7" t="s">
        <v>53</v>
      </c>
      <c r="P46" s="53" t="s">
        <v>9</v>
      </c>
      <c r="Q46" s="256"/>
      <c r="R46" s="279">
        <v>841</v>
      </c>
      <c r="S46" s="256" t="s">
        <v>1813</v>
      </c>
      <c r="T46" s="316">
        <f>E46/R46</f>
        <v>5934.6016646848993</v>
      </c>
    </row>
    <row r="47" spans="1:33" ht="105.6" x14ac:dyDescent="0.25">
      <c r="A47" s="89">
        <v>36</v>
      </c>
      <c r="B47" s="22" t="s">
        <v>93</v>
      </c>
      <c r="C47" s="36">
        <v>23412749</v>
      </c>
      <c r="D47" s="37">
        <v>5008358</v>
      </c>
      <c r="E47" s="37">
        <v>4283138</v>
      </c>
      <c r="F47" s="38">
        <f t="shared" si="0"/>
        <v>-19129611</v>
      </c>
      <c r="G47" s="39">
        <f t="shared" si="2"/>
        <v>-0.81705958578379667</v>
      </c>
      <c r="H47" s="199">
        <f t="shared" si="5"/>
        <v>0.16931978376601453</v>
      </c>
      <c r="I47" s="23" t="s">
        <v>94</v>
      </c>
      <c r="J47" s="47"/>
      <c r="K47" s="47"/>
      <c r="L47" s="47">
        <v>1</v>
      </c>
      <c r="M47" s="47"/>
      <c r="N47" s="47">
        <v>1</v>
      </c>
      <c r="O47" s="7" t="s">
        <v>1442</v>
      </c>
      <c r="P47" s="53" t="s">
        <v>62</v>
      </c>
      <c r="Q47" s="256"/>
      <c r="R47" s="284"/>
      <c r="S47" s="298"/>
    </row>
    <row r="48" spans="1:33" ht="42.75" customHeight="1" x14ac:dyDescent="0.25">
      <c r="A48" s="35">
        <v>37</v>
      </c>
      <c r="B48" s="143" t="s">
        <v>1832</v>
      </c>
      <c r="C48" s="36">
        <v>171970958.52000001</v>
      </c>
      <c r="D48" s="37">
        <v>44178796</v>
      </c>
      <c r="E48" s="37">
        <v>118661136</v>
      </c>
      <c r="F48" s="38">
        <f t="shared" si="0"/>
        <v>-53309822.520000011</v>
      </c>
      <c r="G48" s="39">
        <f t="shared" si="2"/>
        <v>-0.30999316965370138</v>
      </c>
      <c r="H48" s="40">
        <f t="shared" si="5"/>
        <v>-0.62768942309805631</v>
      </c>
      <c r="I48" s="23" t="s">
        <v>95</v>
      </c>
      <c r="J48" s="47"/>
      <c r="K48" s="47"/>
      <c r="L48" s="47"/>
      <c r="M48" s="47">
        <v>1</v>
      </c>
      <c r="N48" s="47"/>
      <c r="O48" s="7" t="s">
        <v>96</v>
      </c>
      <c r="P48" s="53" t="s">
        <v>9</v>
      </c>
      <c r="Q48" s="255" t="s">
        <v>1793</v>
      </c>
      <c r="R48" s="279">
        <v>111002</v>
      </c>
      <c r="S48" s="256" t="s">
        <v>1831</v>
      </c>
      <c r="T48" s="316">
        <f>E48/R48</f>
        <v>1068.9999819823067</v>
      </c>
    </row>
    <row r="49" spans="1:20" ht="222.75" customHeight="1" x14ac:dyDescent="0.25">
      <c r="A49" s="89">
        <v>38</v>
      </c>
      <c r="B49" s="22" t="s">
        <v>97</v>
      </c>
      <c r="C49" s="36">
        <v>20329657.91</v>
      </c>
      <c r="D49" s="37">
        <v>12475000</v>
      </c>
      <c r="E49" s="37">
        <v>12734296</v>
      </c>
      <c r="F49" s="38">
        <f t="shared" si="0"/>
        <v>-7595361.9100000001</v>
      </c>
      <c r="G49" s="39">
        <f t="shared" si="2"/>
        <v>-0.37360992219470163</v>
      </c>
      <c r="H49" s="40">
        <f t="shared" si="5"/>
        <v>-2.0362020798008779E-2</v>
      </c>
      <c r="I49" s="23" t="s">
        <v>98</v>
      </c>
      <c r="J49" s="47"/>
      <c r="K49" s="47"/>
      <c r="L49" s="47">
        <v>1</v>
      </c>
      <c r="M49" s="47"/>
      <c r="N49" s="47">
        <v>1</v>
      </c>
      <c r="O49" s="25" t="s">
        <v>99</v>
      </c>
      <c r="P49" s="53" t="s">
        <v>62</v>
      </c>
      <c r="Q49" s="255" t="s">
        <v>1793</v>
      </c>
      <c r="R49" s="279">
        <v>630.9</v>
      </c>
      <c r="S49" s="256" t="s">
        <v>1813</v>
      </c>
      <c r="T49" s="316">
        <f>E49/R49</f>
        <v>20184.33349183706</v>
      </c>
    </row>
    <row r="50" spans="1:20" ht="52.8" x14ac:dyDescent="0.25">
      <c r="A50" s="89">
        <v>39</v>
      </c>
      <c r="B50" s="22" t="s">
        <v>100</v>
      </c>
      <c r="C50" s="36">
        <v>6255530.2699999996</v>
      </c>
      <c r="D50" s="37">
        <v>3189477</v>
      </c>
      <c r="E50" s="37">
        <v>5599021</v>
      </c>
      <c r="F50" s="38">
        <f t="shared" si="0"/>
        <v>-656509.26999999955</v>
      </c>
      <c r="G50" s="39">
        <f t="shared" si="2"/>
        <v>-0.10494862012713106</v>
      </c>
      <c r="H50" s="40">
        <f t="shared" si="5"/>
        <v>-0.43035094885337988</v>
      </c>
      <c r="I50" s="23" t="s">
        <v>101</v>
      </c>
      <c r="J50" s="47"/>
      <c r="K50" s="47"/>
      <c r="L50" s="47">
        <v>1</v>
      </c>
      <c r="M50" s="47"/>
      <c r="N50" s="47"/>
      <c r="O50" s="151" t="s">
        <v>1835</v>
      </c>
      <c r="P50" s="53" t="s">
        <v>62</v>
      </c>
      <c r="Q50" s="256"/>
      <c r="R50" s="279">
        <v>6899</v>
      </c>
      <c r="S50" s="341" t="s">
        <v>1833</v>
      </c>
      <c r="T50" s="316">
        <f>E50/R50</f>
        <v>811.56993767212634</v>
      </c>
    </row>
    <row r="51" spans="1:20" ht="105.6" x14ac:dyDescent="0.25">
      <c r="A51" s="35">
        <v>40</v>
      </c>
      <c r="B51" s="22" t="s">
        <v>102</v>
      </c>
      <c r="C51" s="36">
        <v>139580061.84</v>
      </c>
      <c r="D51" s="37">
        <v>9327384</v>
      </c>
      <c r="E51" s="37">
        <v>26572445</v>
      </c>
      <c r="F51" s="38">
        <f t="shared" si="0"/>
        <v>-113007616.84</v>
      </c>
      <c r="G51" s="39">
        <f t="shared" si="2"/>
        <v>-0.80962578286818732</v>
      </c>
      <c r="H51" s="40">
        <f t="shared" si="5"/>
        <v>-0.64898284670454676</v>
      </c>
      <c r="I51" s="23" t="s">
        <v>103</v>
      </c>
      <c r="J51" s="47"/>
      <c r="K51" s="47"/>
      <c r="L51" s="47"/>
      <c r="M51" s="47">
        <v>1</v>
      </c>
      <c r="N51" s="47"/>
      <c r="O51" s="151" t="s">
        <v>1836</v>
      </c>
      <c r="P51" s="54" t="s">
        <v>9</v>
      </c>
      <c r="Q51" s="256"/>
      <c r="R51" s="280">
        <v>211986</v>
      </c>
      <c r="S51" s="349" t="s">
        <v>1834</v>
      </c>
      <c r="T51" s="316">
        <f>E51/R51</f>
        <v>125.34999952827073</v>
      </c>
    </row>
    <row r="52" spans="1:20" ht="98.25" customHeight="1" x14ac:dyDescent="0.25">
      <c r="A52" s="35">
        <v>41</v>
      </c>
      <c r="B52" s="22" t="s">
        <v>104</v>
      </c>
      <c r="C52" s="36">
        <v>16539707.699999999</v>
      </c>
      <c r="D52" s="37">
        <v>7488000</v>
      </c>
      <c r="E52" s="37">
        <v>9432000</v>
      </c>
      <c r="F52" s="38">
        <f t="shared" si="0"/>
        <v>-7107707.6999999993</v>
      </c>
      <c r="G52" s="39">
        <f t="shared" si="2"/>
        <v>-0.42973599225093922</v>
      </c>
      <c r="H52" s="40">
        <f t="shared" si="5"/>
        <v>-0.20610687022900764</v>
      </c>
      <c r="I52" s="23" t="s">
        <v>105</v>
      </c>
      <c r="J52" s="47"/>
      <c r="K52" s="47"/>
      <c r="L52" s="47"/>
      <c r="M52" s="47">
        <v>1</v>
      </c>
      <c r="N52" s="47"/>
      <c r="O52" s="151" t="s">
        <v>1837</v>
      </c>
      <c r="P52" s="54" t="s">
        <v>9</v>
      </c>
      <c r="Q52" s="256"/>
      <c r="R52" s="280">
        <v>17937</v>
      </c>
      <c r="S52" s="256" t="s">
        <v>1751</v>
      </c>
      <c r="T52" s="316">
        <f>E52/R52</f>
        <v>525.84044154540891</v>
      </c>
    </row>
    <row r="53" spans="1:20" ht="52.8" x14ac:dyDescent="0.25">
      <c r="A53" s="89">
        <v>42</v>
      </c>
      <c r="B53" s="22" t="s">
        <v>106</v>
      </c>
      <c r="C53" s="36">
        <v>62057641.359999999</v>
      </c>
      <c r="D53" s="37">
        <v>10151440</v>
      </c>
      <c r="E53" s="37">
        <v>12785621</v>
      </c>
      <c r="F53" s="38">
        <f t="shared" si="0"/>
        <v>-49272020.359999999</v>
      </c>
      <c r="G53" s="39">
        <f t="shared" si="2"/>
        <v>-0.79397185068910581</v>
      </c>
      <c r="H53" s="40">
        <f t="shared" si="5"/>
        <v>-0.20602683279912645</v>
      </c>
      <c r="I53" s="23" t="s">
        <v>107</v>
      </c>
      <c r="J53" s="47"/>
      <c r="K53" s="47"/>
      <c r="L53" s="47">
        <v>1</v>
      </c>
      <c r="M53" s="47"/>
      <c r="N53" s="47"/>
      <c r="O53" s="151" t="s">
        <v>1838</v>
      </c>
      <c r="P53" s="53" t="s">
        <v>62</v>
      </c>
      <c r="Q53" s="256"/>
      <c r="R53" s="281"/>
      <c r="S53" s="346"/>
    </row>
    <row r="54" spans="1:20" ht="111.75" customHeight="1" x14ac:dyDescent="0.25">
      <c r="A54" s="35">
        <v>43</v>
      </c>
      <c r="B54" s="148" t="s">
        <v>1839</v>
      </c>
      <c r="C54" s="36">
        <v>56394777.159999996</v>
      </c>
      <c r="D54" s="37">
        <v>21435260</v>
      </c>
      <c r="E54" s="55">
        <v>56394777.159999996</v>
      </c>
      <c r="F54" s="38">
        <f t="shared" si="0"/>
        <v>0</v>
      </c>
      <c r="G54" s="39">
        <f t="shared" si="2"/>
        <v>0</v>
      </c>
      <c r="H54" s="40">
        <f t="shared" si="5"/>
        <v>-0.61990700062197035</v>
      </c>
      <c r="I54" s="23" t="s">
        <v>108</v>
      </c>
      <c r="J54" s="47"/>
      <c r="K54" s="47"/>
      <c r="L54" s="47"/>
      <c r="M54" s="47">
        <v>1</v>
      </c>
      <c r="N54" s="47"/>
      <c r="O54" s="151" t="s">
        <v>1840</v>
      </c>
      <c r="P54" s="149" t="s">
        <v>9</v>
      </c>
      <c r="Q54" s="257"/>
      <c r="R54" s="279">
        <v>55676</v>
      </c>
      <c r="S54" s="256" t="s">
        <v>1751</v>
      </c>
      <c r="T54" s="350">
        <f>E54/R54</f>
        <v>1012.91</v>
      </c>
    </row>
    <row r="55" spans="1:20" ht="58.5" customHeight="1" x14ac:dyDescent="0.25">
      <c r="A55" s="35">
        <v>44</v>
      </c>
      <c r="B55" s="150" t="s">
        <v>1841</v>
      </c>
      <c r="C55" s="36">
        <v>50667200.759999998</v>
      </c>
      <c r="D55" s="37">
        <v>19800000</v>
      </c>
      <c r="E55" s="37">
        <v>37153000</v>
      </c>
      <c r="F55" s="38">
        <f t="shared" si="0"/>
        <v>-13514200.759999998</v>
      </c>
      <c r="G55" s="39">
        <f t="shared" si="2"/>
        <v>-0.26672483494823324</v>
      </c>
      <c r="H55" s="40">
        <f t="shared" si="5"/>
        <v>-0.46706860818776413</v>
      </c>
      <c r="I55" s="23" t="s">
        <v>109</v>
      </c>
      <c r="J55" s="47"/>
      <c r="K55" s="47"/>
      <c r="L55" s="47"/>
      <c r="M55" s="47">
        <v>1</v>
      </c>
      <c r="N55" s="47"/>
      <c r="O55" s="7" t="s">
        <v>96</v>
      </c>
      <c r="P55" s="53" t="s">
        <v>9</v>
      </c>
      <c r="Q55" s="256"/>
      <c r="R55" s="283">
        <v>30426</v>
      </c>
      <c r="S55" s="351" t="s">
        <v>1831</v>
      </c>
      <c r="T55" s="350">
        <f>E55/R55</f>
        <v>1221.0938013541052</v>
      </c>
    </row>
    <row r="56" spans="1:20" ht="12.75" customHeight="1" x14ac:dyDescent="0.25">
      <c r="A56" s="500">
        <v>45</v>
      </c>
      <c r="B56" s="438" t="s">
        <v>110</v>
      </c>
      <c r="C56" s="36">
        <v>16876971.489999998</v>
      </c>
      <c r="D56" s="37">
        <v>9450000</v>
      </c>
      <c r="E56" s="37">
        <v>9512538</v>
      </c>
      <c r="F56" s="38">
        <f t="shared" si="0"/>
        <v>-7364433.4899999984</v>
      </c>
      <c r="G56" s="39">
        <f t="shared" si="2"/>
        <v>-0.4363598939752667</v>
      </c>
      <c r="H56" s="40">
        <f t="shared" si="5"/>
        <v>-6.5742707151340684E-3</v>
      </c>
      <c r="I56" s="439" t="s">
        <v>1443</v>
      </c>
      <c r="J56" s="388"/>
      <c r="K56" s="388"/>
      <c r="L56" s="388">
        <v>1</v>
      </c>
      <c r="M56" s="388"/>
      <c r="N56" s="47">
        <v>1</v>
      </c>
      <c r="O56" s="407" t="s">
        <v>1842</v>
      </c>
      <c r="P56" s="440" t="s">
        <v>62</v>
      </c>
      <c r="Q56" s="398" t="s">
        <v>1619</v>
      </c>
      <c r="R56" s="525"/>
      <c r="S56" s="527"/>
    </row>
    <row r="57" spans="1:20" ht="58.5" customHeight="1" x14ac:dyDescent="0.25">
      <c r="A57" s="502"/>
      <c r="B57" s="438"/>
      <c r="C57" s="36">
        <v>1603771.38</v>
      </c>
      <c r="D57" s="37">
        <v>660000</v>
      </c>
      <c r="E57" s="37">
        <v>931187</v>
      </c>
      <c r="F57" s="38">
        <f t="shared" si="0"/>
        <v>-672584.37999999989</v>
      </c>
      <c r="G57" s="39">
        <f t="shared" si="2"/>
        <v>-0.41937671939251087</v>
      </c>
      <c r="H57" s="40">
        <f t="shared" si="5"/>
        <v>-0.29122721859304307</v>
      </c>
      <c r="I57" s="439"/>
      <c r="J57" s="402"/>
      <c r="K57" s="402"/>
      <c r="L57" s="402"/>
      <c r="M57" s="402"/>
      <c r="N57" s="47"/>
      <c r="O57" s="407"/>
      <c r="P57" s="440"/>
      <c r="Q57" s="399"/>
      <c r="R57" s="526"/>
      <c r="S57" s="528"/>
    </row>
    <row r="58" spans="1:20" ht="70.5" customHeight="1" x14ac:dyDescent="0.25">
      <c r="A58" s="89">
        <v>46</v>
      </c>
      <c r="B58" s="150" t="s">
        <v>1843</v>
      </c>
      <c r="C58" s="36">
        <v>5143306</v>
      </c>
      <c r="D58" s="37">
        <v>336826</v>
      </c>
      <c r="E58" s="37">
        <v>1032700</v>
      </c>
      <c r="F58" s="38">
        <f t="shared" si="0"/>
        <v>-4110606</v>
      </c>
      <c r="G58" s="39">
        <f t="shared" si="2"/>
        <v>-0.79921474631297462</v>
      </c>
      <c r="H58" s="40">
        <f t="shared" si="5"/>
        <v>-0.67383944998547496</v>
      </c>
      <c r="I58" s="23" t="s">
        <v>111</v>
      </c>
      <c r="J58" s="47"/>
      <c r="K58" s="47"/>
      <c r="L58" s="47"/>
      <c r="M58" s="47">
        <v>1</v>
      </c>
      <c r="N58" s="47"/>
      <c r="O58" s="7" t="s">
        <v>112</v>
      </c>
      <c r="P58" s="7" t="s">
        <v>9</v>
      </c>
      <c r="Q58" s="258" t="s">
        <v>1619</v>
      </c>
      <c r="R58" s="281"/>
    </row>
    <row r="59" spans="1:20" ht="57" customHeight="1" x14ac:dyDescent="0.25">
      <c r="A59" s="34">
        <v>47</v>
      </c>
      <c r="B59" s="22" t="s">
        <v>113</v>
      </c>
      <c r="C59" s="36">
        <v>17487674.050000001</v>
      </c>
      <c r="D59" s="37">
        <v>9184268.0700000003</v>
      </c>
      <c r="E59" s="37">
        <v>9184268.0700000003</v>
      </c>
      <c r="F59" s="38">
        <f t="shared" si="0"/>
        <v>-8303405.9800000004</v>
      </c>
      <c r="G59" s="39">
        <f t="shared" si="2"/>
        <v>-0.47481477275132539</v>
      </c>
      <c r="H59" s="40">
        <f t="shared" si="5"/>
        <v>0</v>
      </c>
      <c r="I59" s="23" t="s">
        <v>114</v>
      </c>
      <c r="J59" s="47">
        <v>1</v>
      </c>
      <c r="K59" s="47"/>
      <c r="L59" s="47"/>
      <c r="M59" s="47"/>
      <c r="N59" s="47"/>
      <c r="O59" s="7" t="s">
        <v>53</v>
      </c>
      <c r="P59" s="6" t="s">
        <v>9</v>
      </c>
      <c r="Q59" s="259"/>
      <c r="R59" s="279">
        <v>738.2</v>
      </c>
      <c r="S59" s="256" t="s">
        <v>1813</v>
      </c>
      <c r="T59" s="316">
        <f>E59/R59</f>
        <v>12441.436020048766</v>
      </c>
    </row>
    <row r="60" spans="1:20" ht="66" x14ac:dyDescent="0.25">
      <c r="A60" s="89">
        <v>48</v>
      </c>
      <c r="B60" s="22" t="s">
        <v>115</v>
      </c>
      <c r="C60" s="36">
        <v>54463271.07</v>
      </c>
      <c r="D60" s="37">
        <v>19261988</v>
      </c>
      <c r="E60" s="37">
        <v>19261988</v>
      </c>
      <c r="F60" s="38">
        <f t="shared" si="0"/>
        <v>-35201283.07</v>
      </c>
      <c r="G60" s="39">
        <f t="shared" si="2"/>
        <v>-0.64633068081343947</v>
      </c>
      <c r="H60" s="40">
        <f t="shared" si="5"/>
        <v>0</v>
      </c>
      <c r="I60" s="23" t="s">
        <v>114</v>
      </c>
      <c r="J60" s="47">
        <v>1</v>
      </c>
      <c r="K60" s="47"/>
      <c r="L60" s="47"/>
      <c r="M60" s="47"/>
      <c r="N60" s="47"/>
      <c r="O60" s="7" t="s">
        <v>1444</v>
      </c>
      <c r="P60" s="6" t="s">
        <v>9</v>
      </c>
      <c r="Q60" s="260"/>
      <c r="R60" s="281"/>
    </row>
    <row r="61" spans="1:20" ht="57.75" customHeight="1" x14ac:dyDescent="0.25">
      <c r="A61" s="34">
        <v>49</v>
      </c>
      <c r="B61" s="22" t="s">
        <v>117</v>
      </c>
      <c r="C61" s="36">
        <v>3895950.81</v>
      </c>
      <c r="D61" s="37">
        <v>2045000</v>
      </c>
      <c r="E61" s="37">
        <v>2045000</v>
      </c>
      <c r="F61" s="38">
        <f t="shared" si="0"/>
        <v>-1850950.81</v>
      </c>
      <c r="G61" s="39">
        <f t="shared" si="2"/>
        <v>-0.47509604208786199</v>
      </c>
      <c r="H61" s="40">
        <f t="shared" si="5"/>
        <v>0</v>
      </c>
      <c r="I61" s="23" t="s">
        <v>114</v>
      </c>
      <c r="J61" s="47">
        <v>1</v>
      </c>
      <c r="K61" s="47"/>
      <c r="L61" s="47"/>
      <c r="M61" s="47"/>
      <c r="N61" s="47"/>
      <c r="O61" s="7" t="s">
        <v>116</v>
      </c>
      <c r="P61" s="6" t="s">
        <v>9</v>
      </c>
      <c r="Q61" s="260"/>
      <c r="R61" s="279">
        <v>175.2</v>
      </c>
      <c r="S61" s="256" t="s">
        <v>1813</v>
      </c>
      <c r="T61" s="316">
        <f>E61/R61</f>
        <v>11672.374429223744</v>
      </c>
    </row>
    <row r="62" spans="1:20" ht="57" customHeight="1" x14ac:dyDescent="0.25">
      <c r="A62" s="35">
        <v>50</v>
      </c>
      <c r="B62" s="22" t="s">
        <v>118</v>
      </c>
      <c r="C62" s="36">
        <v>46174393.200000003</v>
      </c>
      <c r="D62" s="37">
        <v>30464535.879999999</v>
      </c>
      <c r="E62" s="37">
        <v>30204000</v>
      </c>
      <c r="F62" s="38">
        <f t="shared" si="0"/>
        <v>-15970393.200000003</v>
      </c>
      <c r="G62" s="39">
        <f t="shared" si="2"/>
        <v>-0.3458712089799591</v>
      </c>
      <c r="H62" s="40">
        <f t="shared" si="5"/>
        <v>8.6258733942523817E-3</v>
      </c>
      <c r="I62" s="23" t="s">
        <v>119</v>
      </c>
      <c r="J62" s="47"/>
      <c r="K62" s="47"/>
      <c r="L62" s="47"/>
      <c r="M62" s="47">
        <v>1</v>
      </c>
      <c r="N62" s="47">
        <v>1</v>
      </c>
      <c r="O62" s="7" t="s">
        <v>120</v>
      </c>
      <c r="P62" s="6" t="s">
        <v>9</v>
      </c>
      <c r="Q62" s="251"/>
      <c r="R62" s="281"/>
    </row>
    <row r="63" spans="1:20" ht="55.5" customHeight="1" x14ac:dyDescent="0.25">
      <c r="A63" s="34">
        <v>51</v>
      </c>
      <c r="B63" s="22" t="s">
        <v>121</v>
      </c>
      <c r="C63" s="36">
        <v>21590785.690000001</v>
      </c>
      <c r="D63" s="37">
        <v>9783000</v>
      </c>
      <c r="E63" s="37">
        <v>9783000</v>
      </c>
      <c r="F63" s="38">
        <f t="shared" si="0"/>
        <v>-11807785.690000001</v>
      </c>
      <c r="G63" s="39">
        <f t="shared" si="2"/>
        <v>-0.54689004186952317</v>
      </c>
      <c r="H63" s="40">
        <f t="shared" si="5"/>
        <v>0</v>
      </c>
      <c r="I63" s="23" t="s">
        <v>114</v>
      </c>
      <c r="J63" s="47">
        <v>1</v>
      </c>
      <c r="K63" s="47"/>
      <c r="L63" s="47"/>
      <c r="M63" s="47"/>
      <c r="N63" s="47"/>
      <c r="O63" s="7" t="s">
        <v>116</v>
      </c>
      <c r="P63" s="6" t="s">
        <v>9</v>
      </c>
      <c r="Q63" s="261" t="s">
        <v>1619</v>
      </c>
      <c r="R63" s="281"/>
    </row>
    <row r="64" spans="1:20" ht="59.25" customHeight="1" x14ac:dyDescent="0.25">
      <c r="A64" s="35">
        <v>52</v>
      </c>
      <c r="B64" s="22" t="s">
        <v>122</v>
      </c>
      <c r="C64" s="36">
        <v>26956846.449999999</v>
      </c>
      <c r="D64" s="37">
        <v>10726000</v>
      </c>
      <c r="E64" s="37">
        <v>10726000</v>
      </c>
      <c r="F64" s="38">
        <f t="shared" si="0"/>
        <v>-16230846.449999999</v>
      </c>
      <c r="G64" s="39">
        <f t="shared" si="2"/>
        <v>-0.60210479293656394</v>
      </c>
      <c r="H64" s="40">
        <f t="shared" si="5"/>
        <v>0</v>
      </c>
      <c r="I64" s="23" t="s">
        <v>114</v>
      </c>
      <c r="J64" s="47">
        <v>1</v>
      </c>
      <c r="K64" s="47"/>
      <c r="L64" s="47"/>
      <c r="M64" s="47"/>
      <c r="N64" s="47"/>
      <c r="O64" s="7" t="s">
        <v>116</v>
      </c>
      <c r="P64" s="6" t="s">
        <v>9</v>
      </c>
      <c r="Q64" s="260"/>
      <c r="R64" s="281"/>
    </row>
    <row r="65" spans="1:20" ht="57" customHeight="1" x14ac:dyDescent="0.25">
      <c r="A65" s="34">
        <v>53</v>
      </c>
      <c r="B65" s="22" t="s">
        <v>123</v>
      </c>
      <c r="C65" s="36">
        <v>42105134.869999997</v>
      </c>
      <c r="D65" s="37">
        <v>15072574</v>
      </c>
      <c r="E65" s="37">
        <v>15072574</v>
      </c>
      <c r="F65" s="38">
        <f t="shared" si="0"/>
        <v>-27032560.869999997</v>
      </c>
      <c r="G65" s="39">
        <f t="shared" si="2"/>
        <v>-0.6420252768091893</v>
      </c>
      <c r="H65" s="40">
        <f t="shared" si="5"/>
        <v>0</v>
      </c>
      <c r="I65" s="23" t="s">
        <v>114</v>
      </c>
      <c r="J65" s="47">
        <v>1</v>
      </c>
      <c r="K65" s="47"/>
      <c r="L65" s="47"/>
      <c r="M65" s="47"/>
      <c r="N65" s="47"/>
      <c r="O65" s="7" t="s">
        <v>116</v>
      </c>
      <c r="P65" s="6" t="s">
        <v>9</v>
      </c>
      <c r="Q65" s="260"/>
      <c r="R65" s="279">
        <v>1191.0999999999999</v>
      </c>
      <c r="S65" s="256" t="s">
        <v>1765</v>
      </c>
      <c r="T65" s="316">
        <f>E65/R65</f>
        <v>12654.331290403828</v>
      </c>
    </row>
    <row r="66" spans="1:20" ht="57.75" customHeight="1" x14ac:dyDescent="0.25">
      <c r="A66" s="89">
        <v>54</v>
      </c>
      <c r="B66" s="22" t="s">
        <v>124</v>
      </c>
      <c r="C66" s="36">
        <v>31178382.300000001</v>
      </c>
      <c r="D66" s="37">
        <v>4303000</v>
      </c>
      <c r="E66" s="37">
        <v>5579000</v>
      </c>
      <c r="F66" s="38">
        <f t="shared" si="0"/>
        <v>-25599382.300000001</v>
      </c>
      <c r="G66" s="39">
        <f t="shared" si="2"/>
        <v>-0.82106191571074549</v>
      </c>
      <c r="H66" s="40">
        <f t="shared" si="5"/>
        <v>-0.22871482344506183</v>
      </c>
      <c r="I66" s="23" t="s">
        <v>125</v>
      </c>
      <c r="J66" s="47"/>
      <c r="K66" s="47"/>
      <c r="L66" s="47"/>
      <c r="M66" s="47">
        <v>1</v>
      </c>
      <c r="N66" s="47"/>
      <c r="O66" s="151" t="s">
        <v>1844</v>
      </c>
      <c r="P66" s="331" t="s">
        <v>62</v>
      </c>
      <c r="Q66" s="256"/>
      <c r="R66" s="281"/>
    </row>
    <row r="67" spans="1:20" ht="13.2" x14ac:dyDescent="0.25">
      <c r="A67" s="500">
        <v>55</v>
      </c>
      <c r="B67" s="438" t="s">
        <v>126</v>
      </c>
      <c r="C67" s="36">
        <v>15595050.1</v>
      </c>
      <c r="D67" s="37">
        <v>5902722</v>
      </c>
      <c r="E67" s="37">
        <v>5902722</v>
      </c>
      <c r="F67" s="38">
        <f t="shared" ref="F67:F128" si="6">E67-C67</f>
        <v>-9692328.0999999996</v>
      </c>
      <c r="G67" s="39">
        <f t="shared" si="2"/>
        <v>-0.62150028617093056</v>
      </c>
      <c r="H67" s="40">
        <f t="shared" si="5"/>
        <v>0</v>
      </c>
      <c r="I67" s="439" t="s">
        <v>114</v>
      </c>
      <c r="J67" s="388">
        <v>1</v>
      </c>
      <c r="K67" s="388"/>
      <c r="L67" s="388"/>
      <c r="M67" s="388"/>
      <c r="N67" s="47"/>
      <c r="O67" s="407" t="s">
        <v>127</v>
      </c>
      <c r="P67" s="440" t="s">
        <v>9</v>
      </c>
      <c r="Q67" s="344"/>
      <c r="R67" s="281"/>
    </row>
    <row r="68" spans="1:20" ht="42.75" customHeight="1" x14ac:dyDescent="0.25">
      <c r="A68" s="502"/>
      <c r="B68" s="438"/>
      <c r="C68" s="36">
        <v>11168336.16</v>
      </c>
      <c r="D68" s="37">
        <v>3142998.18</v>
      </c>
      <c r="E68" s="37">
        <v>3142998.18</v>
      </c>
      <c r="F68" s="38">
        <f t="shared" si="6"/>
        <v>-8025337.9800000004</v>
      </c>
      <c r="G68" s="39">
        <f t="shared" ref="G68:G129" si="7">F68/C68</f>
        <v>-0.71857955070722013</v>
      </c>
      <c r="H68" s="40">
        <f t="shared" si="5"/>
        <v>0</v>
      </c>
      <c r="I68" s="439"/>
      <c r="J68" s="402"/>
      <c r="K68" s="402"/>
      <c r="L68" s="402"/>
      <c r="M68" s="402"/>
      <c r="N68" s="47"/>
      <c r="O68" s="407"/>
      <c r="P68" s="440"/>
      <c r="Q68" s="345"/>
      <c r="R68" s="281"/>
    </row>
    <row r="69" spans="1:20" ht="95.25" customHeight="1" x14ac:dyDescent="0.25">
      <c r="A69" s="89">
        <v>56</v>
      </c>
      <c r="B69" s="202" t="s">
        <v>129</v>
      </c>
      <c r="C69" s="36">
        <v>6588593.5599999996</v>
      </c>
      <c r="D69" s="37">
        <v>1832948</v>
      </c>
      <c r="E69" s="37">
        <v>2722000</v>
      </c>
      <c r="F69" s="38">
        <f t="shared" si="6"/>
        <v>-3866593.5599999996</v>
      </c>
      <c r="G69" s="39">
        <f t="shared" si="7"/>
        <v>-0.58686175202466118</v>
      </c>
      <c r="H69" s="40">
        <f t="shared" si="5"/>
        <v>-0.3266171932402645</v>
      </c>
      <c r="I69" s="23" t="s">
        <v>130</v>
      </c>
      <c r="J69" s="47"/>
      <c r="K69" s="47"/>
      <c r="L69" s="47"/>
      <c r="M69" s="47">
        <v>1</v>
      </c>
      <c r="N69" s="47"/>
      <c r="O69" s="7" t="s">
        <v>1445</v>
      </c>
      <c r="P69" s="6" t="s">
        <v>9</v>
      </c>
      <c r="Q69" s="251"/>
      <c r="R69" s="281"/>
    </row>
    <row r="70" spans="1:20" ht="25.5" customHeight="1" x14ac:dyDescent="0.25">
      <c r="A70" s="500">
        <v>57</v>
      </c>
      <c r="B70" s="439" t="s">
        <v>131</v>
      </c>
      <c r="C70" s="36">
        <v>8554370</v>
      </c>
      <c r="D70" s="37">
        <v>2006367</v>
      </c>
      <c r="E70" s="37">
        <v>2838600</v>
      </c>
      <c r="F70" s="38">
        <f t="shared" si="6"/>
        <v>-5715770</v>
      </c>
      <c r="G70" s="39">
        <f t="shared" si="7"/>
        <v>-0.66816960220331834</v>
      </c>
      <c r="H70" s="40">
        <f t="shared" si="5"/>
        <v>-0.2931843162122173</v>
      </c>
      <c r="I70" s="439" t="s">
        <v>132</v>
      </c>
      <c r="J70" s="388"/>
      <c r="K70" s="388"/>
      <c r="L70" s="388"/>
      <c r="M70" s="388">
        <v>1</v>
      </c>
      <c r="N70" s="47"/>
      <c r="O70" s="407" t="s">
        <v>133</v>
      </c>
      <c r="P70" s="454" t="s">
        <v>9</v>
      </c>
      <c r="Q70" s="506"/>
      <c r="R70" s="281"/>
    </row>
    <row r="71" spans="1:20" ht="51.75" customHeight="1" x14ac:dyDescent="0.25">
      <c r="A71" s="502"/>
      <c r="B71" s="439"/>
      <c r="C71" s="36">
        <v>85718910.989999995</v>
      </c>
      <c r="D71" s="37">
        <v>18586249.41</v>
      </c>
      <c r="E71" s="37">
        <v>27296394</v>
      </c>
      <c r="F71" s="38">
        <f t="shared" si="6"/>
        <v>-58422516.989999995</v>
      </c>
      <c r="G71" s="39">
        <f t="shared" si="7"/>
        <v>-0.68155925355626124</v>
      </c>
      <c r="H71" s="40">
        <f t="shared" si="5"/>
        <v>-0.31909506398537474</v>
      </c>
      <c r="I71" s="439"/>
      <c r="J71" s="402"/>
      <c r="K71" s="402"/>
      <c r="L71" s="402"/>
      <c r="M71" s="402"/>
      <c r="N71" s="47"/>
      <c r="O71" s="407"/>
      <c r="P71" s="454"/>
      <c r="Q71" s="507"/>
      <c r="R71" s="281"/>
    </row>
    <row r="72" spans="1:20" ht="12.75" customHeight="1" x14ac:dyDescent="0.25">
      <c r="A72" s="500">
        <v>58</v>
      </c>
      <c r="B72" s="439" t="s">
        <v>2118</v>
      </c>
      <c r="C72" s="36">
        <v>38911528.659999996</v>
      </c>
      <c r="D72" s="37">
        <v>3370168</v>
      </c>
      <c r="E72" s="37">
        <v>3105649</v>
      </c>
      <c r="F72" s="38">
        <f t="shared" si="6"/>
        <v>-35805879.659999996</v>
      </c>
      <c r="G72" s="39">
        <f t="shared" si="7"/>
        <v>-0.9201869187115097</v>
      </c>
      <c r="H72" s="199">
        <f t="shared" si="5"/>
        <v>8.5173501577287064E-2</v>
      </c>
      <c r="I72" s="439" t="s">
        <v>134</v>
      </c>
      <c r="J72" s="388"/>
      <c r="K72" s="388"/>
      <c r="L72" s="388">
        <v>1</v>
      </c>
      <c r="M72" s="388"/>
      <c r="N72" s="47">
        <v>1</v>
      </c>
      <c r="O72" s="407" t="s">
        <v>135</v>
      </c>
      <c r="P72" s="440" t="s">
        <v>62</v>
      </c>
      <c r="Q72" s="372"/>
      <c r="R72" s="281"/>
    </row>
    <row r="73" spans="1:20" ht="13.2" x14ac:dyDescent="0.25">
      <c r="A73" s="501"/>
      <c r="B73" s="439"/>
      <c r="C73" s="36">
        <v>6521662.7599999998</v>
      </c>
      <c r="D73" s="37">
        <v>564848</v>
      </c>
      <c r="E73" s="37">
        <v>1548406</v>
      </c>
      <c r="F73" s="38">
        <f t="shared" si="6"/>
        <v>-4973256.76</v>
      </c>
      <c r="G73" s="39">
        <f t="shared" si="7"/>
        <v>-0.76257496638786637</v>
      </c>
      <c r="H73" s="40">
        <f t="shared" si="5"/>
        <v>-0.63520678685047716</v>
      </c>
      <c r="I73" s="439"/>
      <c r="J73" s="389"/>
      <c r="K73" s="389"/>
      <c r="L73" s="389"/>
      <c r="M73" s="389"/>
      <c r="N73" s="47"/>
      <c r="O73" s="407"/>
      <c r="P73" s="440"/>
      <c r="Q73" s="374"/>
      <c r="R73" s="281"/>
    </row>
    <row r="74" spans="1:20" ht="13.2" x14ac:dyDescent="0.25">
      <c r="A74" s="501"/>
      <c r="B74" s="439"/>
      <c r="C74" s="36">
        <v>346283611.07999998</v>
      </c>
      <c r="D74" s="37">
        <v>29991984</v>
      </c>
      <c r="E74" s="37">
        <v>35920632</v>
      </c>
      <c r="F74" s="38">
        <f t="shared" si="6"/>
        <v>-310362979.07999998</v>
      </c>
      <c r="G74" s="39">
        <f t="shared" si="7"/>
        <v>-0.89626817195312936</v>
      </c>
      <c r="H74" s="40">
        <f t="shared" si="5"/>
        <v>-0.1650485436893204</v>
      </c>
      <c r="I74" s="439"/>
      <c r="J74" s="389"/>
      <c r="K74" s="389"/>
      <c r="L74" s="389"/>
      <c r="M74" s="389"/>
      <c r="N74" s="47"/>
      <c r="O74" s="407"/>
      <c r="P74" s="440"/>
      <c r="Q74" s="374"/>
      <c r="R74" s="281"/>
    </row>
    <row r="75" spans="1:20" ht="41.25" customHeight="1" x14ac:dyDescent="0.25">
      <c r="A75" s="502"/>
      <c r="B75" s="439"/>
      <c r="C75" s="36">
        <v>97284779.319999993</v>
      </c>
      <c r="D75" s="37">
        <v>425936</v>
      </c>
      <c r="E75" s="37">
        <v>11242746</v>
      </c>
      <c r="F75" s="38">
        <f t="shared" si="6"/>
        <v>-86042033.319999993</v>
      </c>
      <c r="G75" s="39">
        <f t="shared" si="7"/>
        <v>-0.88443468671477277</v>
      </c>
      <c r="H75" s="40">
        <f t="shared" si="5"/>
        <v>-0.96211459371224783</v>
      </c>
      <c r="I75" s="439"/>
      <c r="J75" s="402"/>
      <c r="K75" s="402"/>
      <c r="L75" s="402"/>
      <c r="M75" s="402"/>
      <c r="N75" s="47"/>
      <c r="O75" s="407"/>
      <c r="P75" s="440"/>
      <c r="Q75" s="373"/>
      <c r="R75" s="281"/>
    </row>
    <row r="76" spans="1:20" ht="57.75" customHeight="1" x14ac:dyDescent="0.25">
      <c r="A76" s="35">
        <v>59</v>
      </c>
      <c r="B76" s="202" t="s">
        <v>136</v>
      </c>
      <c r="C76" s="36">
        <v>51550622.200000003</v>
      </c>
      <c r="D76" s="37">
        <v>12732060</v>
      </c>
      <c r="E76" s="37">
        <v>49004387</v>
      </c>
      <c r="F76" s="38">
        <f t="shared" si="6"/>
        <v>-2546235.200000003</v>
      </c>
      <c r="G76" s="39">
        <f t="shared" si="7"/>
        <v>-4.9392909170357269E-2</v>
      </c>
      <c r="H76" s="40">
        <f t="shared" si="5"/>
        <v>-0.7401853021852921</v>
      </c>
      <c r="I76" s="23" t="s">
        <v>137</v>
      </c>
      <c r="J76" s="47"/>
      <c r="K76" s="47"/>
      <c r="L76" s="47">
        <v>1</v>
      </c>
      <c r="M76" s="47"/>
      <c r="N76" s="47"/>
      <c r="O76" s="7" t="s">
        <v>138</v>
      </c>
      <c r="P76" s="6" t="s">
        <v>62</v>
      </c>
      <c r="Q76" s="251"/>
      <c r="R76" s="281"/>
    </row>
    <row r="77" spans="1:20" ht="136.5" customHeight="1" x14ac:dyDescent="0.25">
      <c r="A77" s="131">
        <v>60</v>
      </c>
      <c r="B77" s="22" t="s">
        <v>139</v>
      </c>
      <c r="C77" s="36">
        <v>34669076.119999997</v>
      </c>
      <c r="D77" s="37">
        <v>22311000</v>
      </c>
      <c r="E77" s="37">
        <v>33632900</v>
      </c>
      <c r="F77" s="38">
        <f t="shared" si="6"/>
        <v>-1036176.1199999973</v>
      </c>
      <c r="G77" s="39">
        <f t="shared" si="7"/>
        <v>-2.988761847628945E-2</v>
      </c>
      <c r="H77" s="40">
        <f t="shared" si="5"/>
        <v>-0.33663169099304552</v>
      </c>
      <c r="I77" s="23" t="s">
        <v>140</v>
      </c>
      <c r="J77" s="47"/>
      <c r="K77" s="47"/>
      <c r="L77" s="47">
        <v>1</v>
      </c>
      <c r="M77" s="47"/>
      <c r="N77" s="47"/>
      <c r="O77" s="7" t="s">
        <v>1446</v>
      </c>
      <c r="P77" s="6" t="s">
        <v>62</v>
      </c>
      <c r="Q77" s="352" t="s">
        <v>1619</v>
      </c>
      <c r="R77" s="279">
        <v>7574</v>
      </c>
      <c r="S77" s="341" t="s">
        <v>1845</v>
      </c>
      <c r="T77" s="316">
        <f>E77/R77</f>
        <v>4440.5730129390022</v>
      </c>
    </row>
    <row r="78" spans="1:20" ht="134.25" customHeight="1" x14ac:dyDescent="0.25">
      <c r="A78" s="35">
        <v>61</v>
      </c>
      <c r="B78" s="22" t="s">
        <v>141</v>
      </c>
      <c r="C78" s="36">
        <v>80259607.890000001</v>
      </c>
      <c r="D78" s="37">
        <v>48499000</v>
      </c>
      <c r="E78" s="37">
        <v>77946800</v>
      </c>
      <c r="F78" s="38">
        <f t="shared" si="6"/>
        <v>-2312807.8900000006</v>
      </c>
      <c r="G78" s="39">
        <f t="shared" si="7"/>
        <v>-2.8816585961519089E-2</v>
      </c>
      <c r="H78" s="40">
        <f t="shared" si="5"/>
        <v>-0.37779357202604852</v>
      </c>
      <c r="I78" s="23" t="s">
        <v>142</v>
      </c>
      <c r="J78" s="47"/>
      <c r="K78" s="47"/>
      <c r="L78" s="47">
        <v>1</v>
      </c>
      <c r="M78" s="47"/>
      <c r="N78" s="47"/>
      <c r="O78" s="7" t="s">
        <v>1447</v>
      </c>
      <c r="P78" s="331" t="s">
        <v>62</v>
      </c>
      <c r="Q78" s="256"/>
      <c r="R78" s="281"/>
    </row>
    <row r="79" spans="1:20" ht="139.5" customHeight="1" x14ac:dyDescent="0.25">
      <c r="A79" s="89">
        <v>62</v>
      </c>
      <c r="B79" s="22" t="s">
        <v>143</v>
      </c>
      <c r="C79" s="36">
        <v>55892570.340000004</v>
      </c>
      <c r="D79" s="37">
        <v>35462000</v>
      </c>
      <c r="E79" s="37">
        <v>51590000</v>
      </c>
      <c r="F79" s="38">
        <f t="shared" si="6"/>
        <v>-4302570.3400000036</v>
      </c>
      <c r="G79" s="39">
        <f t="shared" si="7"/>
        <v>-7.6979289265586545E-2</v>
      </c>
      <c r="H79" s="40">
        <f t="shared" si="5"/>
        <v>-0.31261872455902306</v>
      </c>
      <c r="I79" s="23" t="s">
        <v>144</v>
      </c>
      <c r="J79" s="47"/>
      <c r="K79" s="47"/>
      <c r="L79" s="47">
        <v>1</v>
      </c>
      <c r="M79" s="47"/>
      <c r="N79" s="47"/>
      <c r="O79" s="7" t="s">
        <v>1448</v>
      </c>
      <c r="P79" s="6" t="s">
        <v>62</v>
      </c>
      <c r="Q79" s="251"/>
      <c r="R79" s="281"/>
    </row>
    <row r="80" spans="1:20" ht="147.75" customHeight="1" x14ac:dyDescent="0.25">
      <c r="A80" s="247">
        <v>63</v>
      </c>
      <c r="B80" s="22" t="s">
        <v>1529</v>
      </c>
      <c r="C80" s="36">
        <v>120451011.39</v>
      </c>
      <c r="D80" s="37">
        <v>50121000</v>
      </c>
      <c r="E80" s="37">
        <v>110077941.69</v>
      </c>
      <c r="F80" s="38">
        <f t="shared" si="6"/>
        <v>-10373069.700000003</v>
      </c>
      <c r="G80" s="39">
        <f t="shared" si="7"/>
        <v>-8.6118577007325892E-2</v>
      </c>
      <c r="H80" s="40">
        <f t="shared" si="5"/>
        <v>-0.5446771693719521</v>
      </c>
      <c r="I80" s="23" t="s">
        <v>1530</v>
      </c>
      <c r="J80" s="47"/>
      <c r="K80" s="47"/>
      <c r="L80" s="47">
        <v>1</v>
      </c>
      <c r="M80" s="47"/>
      <c r="N80" s="47"/>
      <c r="O80" s="7" t="s">
        <v>1531</v>
      </c>
      <c r="P80" s="6" t="s">
        <v>62</v>
      </c>
      <c r="Q80" s="252"/>
      <c r="R80" s="279">
        <v>51633</v>
      </c>
      <c r="S80" s="256" t="s">
        <v>1704</v>
      </c>
      <c r="T80" s="316">
        <f t="shared" ref="T80:T90" si="8">E80/R80</f>
        <v>2131.9299999999998</v>
      </c>
    </row>
    <row r="81" spans="1:20" ht="138" customHeight="1" x14ac:dyDescent="0.25">
      <c r="A81" s="89">
        <v>64</v>
      </c>
      <c r="B81" s="22" t="s">
        <v>145</v>
      </c>
      <c r="C81" s="36">
        <v>14380280.6</v>
      </c>
      <c r="D81" s="37">
        <v>6319000</v>
      </c>
      <c r="E81" s="37">
        <v>12210165</v>
      </c>
      <c r="F81" s="38">
        <f t="shared" si="6"/>
        <v>-2170115.5999999996</v>
      </c>
      <c r="G81" s="39">
        <f t="shared" si="7"/>
        <v>-0.1509091276007507</v>
      </c>
      <c r="H81" s="40">
        <f t="shared" si="5"/>
        <v>-0.48248037598181515</v>
      </c>
      <c r="I81" s="23" t="s">
        <v>1532</v>
      </c>
      <c r="J81" s="47"/>
      <c r="K81" s="47"/>
      <c r="L81" s="47"/>
      <c r="M81" s="47">
        <v>1</v>
      </c>
      <c r="N81" s="47"/>
      <c r="O81" s="7" t="s">
        <v>1449</v>
      </c>
      <c r="P81" s="8" t="s">
        <v>62</v>
      </c>
      <c r="Q81" s="251"/>
      <c r="R81" s="280">
        <v>7255</v>
      </c>
      <c r="S81" s="256" t="s">
        <v>1707</v>
      </c>
      <c r="T81" s="316">
        <f t="shared" si="8"/>
        <v>1683</v>
      </c>
    </row>
    <row r="82" spans="1:20" ht="138" customHeight="1" x14ac:dyDescent="0.25">
      <c r="A82" s="247">
        <v>65</v>
      </c>
      <c r="B82" s="22" t="s">
        <v>1533</v>
      </c>
      <c r="C82" s="36">
        <v>89685532.510000005</v>
      </c>
      <c r="D82" s="37">
        <v>43463938</v>
      </c>
      <c r="E82" s="37">
        <v>86845198.090000004</v>
      </c>
      <c r="F82" s="38">
        <f t="shared" si="6"/>
        <v>-2840334.4200000018</v>
      </c>
      <c r="G82" s="39">
        <f t="shared" si="7"/>
        <v>-3.1669928699852481E-2</v>
      </c>
      <c r="H82" s="40">
        <f t="shared" si="5"/>
        <v>-0.49952399262239972</v>
      </c>
      <c r="I82" s="148" t="s">
        <v>1846</v>
      </c>
      <c r="J82" s="47"/>
      <c r="K82" s="47"/>
      <c r="L82" s="47"/>
      <c r="M82" s="47">
        <v>1</v>
      </c>
      <c r="N82" s="47"/>
      <c r="O82" s="151" t="s">
        <v>1847</v>
      </c>
      <c r="P82" s="8" t="s">
        <v>62</v>
      </c>
      <c r="Q82" s="251"/>
      <c r="R82" s="280">
        <v>17857</v>
      </c>
      <c r="S82" s="256" t="s">
        <v>1848</v>
      </c>
      <c r="T82" s="316">
        <f t="shared" si="8"/>
        <v>4863.37</v>
      </c>
    </row>
    <row r="83" spans="1:20" ht="19.5" customHeight="1" x14ac:dyDescent="0.25">
      <c r="A83" s="503">
        <v>66</v>
      </c>
      <c r="B83" s="438" t="s">
        <v>146</v>
      </c>
      <c r="C83" s="36">
        <v>1383761747.5899999</v>
      </c>
      <c r="D83" s="37">
        <v>525400713.94999999</v>
      </c>
      <c r="E83" s="37">
        <v>1147548472.72</v>
      </c>
      <c r="F83" s="38">
        <f t="shared" si="6"/>
        <v>-236213274.86999989</v>
      </c>
      <c r="G83" s="39">
        <f t="shared" si="7"/>
        <v>-0.17070371780503099</v>
      </c>
      <c r="H83" s="40">
        <f t="shared" si="5"/>
        <v>-0.5421537944234649</v>
      </c>
      <c r="I83" s="439" t="s">
        <v>1850</v>
      </c>
      <c r="J83" s="388"/>
      <c r="K83" s="388"/>
      <c r="L83" s="388">
        <v>1</v>
      </c>
      <c r="M83" s="388"/>
      <c r="N83" s="47"/>
      <c r="O83" s="407" t="s">
        <v>1534</v>
      </c>
      <c r="P83" s="440" t="s">
        <v>62</v>
      </c>
      <c r="Q83" s="372"/>
      <c r="R83" s="281">
        <v>742039</v>
      </c>
      <c r="S83" s="346" t="s">
        <v>1854</v>
      </c>
      <c r="T83" s="316">
        <f t="shared" si="8"/>
        <v>1546.48</v>
      </c>
    </row>
    <row r="84" spans="1:20" ht="43.5" customHeight="1" x14ac:dyDescent="0.25">
      <c r="A84" s="505"/>
      <c r="B84" s="438"/>
      <c r="C84" s="36">
        <v>369433781.60000002</v>
      </c>
      <c r="D84" s="37">
        <v>167581265.28</v>
      </c>
      <c r="E84" s="37">
        <v>271257103.51999998</v>
      </c>
      <c r="F84" s="38">
        <f t="shared" si="6"/>
        <v>-98176678.080000043</v>
      </c>
      <c r="G84" s="39">
        <f t="shared" si="7"/>
        <v>-0.26574905428193801</v>
      </c>
      <c r="H84" s="40">
        <f t="shared" ref="H84" si="9">(D84-E84)/E84</f>
        <v>-0.38220506263112808</v>
      </c>
      <c r="I84" s="439"/>
      <c r="J84" s="402"/>
      <c r="K84" s="402"/>
      <c r="L84" s="402"/>
      <c r="M84" s="402"/>
      <c r="N84" s="47"/>
      <c r="O84" s="407"/>
      <c r="P84" s="440"/>
      <c r="Q84" s="373"/>
      <c r="R84" s="353">
        <v>336752</v>
      </c>
      <c r="S84" s="347" t="s">
        <v>1849</v>
      </c>
      <c r="T84" s="316">
        <f t="shared" si="8"/>
        <v>805.51</v>
      </c>
    </row>
    <row r="85" spans="1:20" ht="113.25" customHeight="1" x14ac:dyDescent="0.25">
      <c r="A85" s="89">
        <v>67</v>
      </c>
      <c r="B85" s="22" t="s">
        <v>147</v>
      </c>
      <c r="C85" s="36">
        <v>2068909945.6099999</v>
      </c>
      <c r="D85" s="37">
        <v>842934000</v>
      </c>
      <c r="E85" s="37">
        <v>2020174216</v>
      </c>
      <c r="F85" s="38">
        <f t="shared" si="6"/>
        <v>-48735729.609999895</v>
      </c>
      <c r="G85" s="39">
        <f t="shared" si="7"/>
        <v>-2.3556235356406774E-2</v>
      </c>
      <c r="H85" s="40">
        <f t="shared" si="5"/>
        <v>-0.58274192724376406</v>
      </c>
      <c r="I85" s="23" t="s">
        <v>1535</v>
      </c>
      <c r="J85" s="47"/>
      <c r="K85" s="47"/>
      <c r="L85" s="47">
        <v>1</v>
      </c>
      <c r="M85" s="47"/>
      <c r="N85" s="47"/>
      <c r="O85" s="7" t="s">
        <v>1536</v>
      </c>
      <c r="P85" s="6" t="s">
        <v>62</v>
      </c>
      <c r="Q85" s="251" t="s">
        <v>1619</v>
      </c>
      <c r="R85" s="280">
        <v>1057633</v>
      </c>
      <c r="S85" s="256" t="s">
        <v>1717</v>
      </c>
      <c r="T85" s="316">
        <f t="shared" si="8"/>
        <v>1910.0899990828577</v>
      </c>
    </row>
    <row r="86" spans="1:20" ht="117.75" customHeight="1" x14ac:dyDescent="0.25">
      <c r="A86" s="131">
        <v>68</v>
      </c>
      <c r="B86" s="152" t="s">
        <v>148</v>
      </c>
      <c r="C86" s="36">
        <v>61134605.159999996</v>
      </c>
      <c r="D86" s="37">
        <v>23140000</v>
      </c>
      <c r="E86" s="37">
        <v>48978000</v>
      </c>
      <c r="F86" s="38">
        <f t="shared" si="6"/>
        <v>-12156605.159999996</v>
      </c>
      <c r="G86" s="39">
        <f t="shared" si="7"/>
        <v>-0.19884981882493599</v>
      </c>
      <c r="H86" s="40">
        <f t="shared" si="5"/>
        <v>-0.52754297848013398</v>
      </c>
      <c r="I86" s="23" t="s">
        <v>1537</v>
      </c>
      <c r="J86" s="47"/>
      <c r="K86" s="47"/>
      <c r="L86" s="47">
        <v>1</v>
      </c>
      <c r="M86" s="47"/>
      <c r="N86" s="47"/>
      <c r="O86" s="7" t="s">
        <v>1538</v>
      </c>
      <c r="P86" s="6" t="s">
        <v>62</v>
      </c>
      <c r="Q86" s="251"/>
      <c r="R86" s="280">
        <v>15698</v>
      </c>
      <c r="S86" s="256" t="s">
        <v>1853</v>
      </c>
      <c r="T86" s="316">
        <f t="shared" si="8"/>
        <v>3120.0152885717926</v>
      </c>
    </row>
    <row r="87" spans="1:20" ht="18.899999999999999" customHeight="1" x14ac:dyDescent="0.25">
      <c r="A87" s="500">
        <v>69</v>
      </c>
      <c r="B87" s="441" t="s">
        <v>1851</v>
      </c>
      <c r="C87" s="36">
        <v>22378657.199999999</v>
      </c>
      <c r="D87" s="37">
        <v>13178400</v>
      </c>
      <c r="E87" s="37">
        <v>19955796.800000001</v>
      </c>
      <c r="F87" s="38">
        <f t="shared" si="6"/>
        <v>-2422860.3999999985</v>
      </c>
      <c r="G87" s="39">
        <f t="shared" si="7"/>
        <v>-0.10826656748645305</v>
      </c>
      <c r="H87" s="40">
        <f t="shared" si="5"/>
        <v>-0.33962045554602965</v>
      </c>
      <c r="I87" s="439" t="s">
        <v>1539</v>
      </c>
      <c r="J87" s="388"/>
      <c r="K87" s="388"/>
      <c r="L87" s="388"/>
      <c r="M87" s="388">
        <v>1</v>
      </c>
      <c r="N87" s="47"/>
      <c r="O87" s="407" t="s">
        <v>76</v>
      </c>
      <c r="P87" s="442" t="s">
        <v>9</v>
      </c>
      <c r="Q87" s="372"/>
      <c r="R87" s="281">
        <v>5780</v>
      </c>
      <c r="S87" s="346" t="s">
        <v>1852</v>
      </c>
      <c r="T87" s="316">
        <f t="shared" si="8"/>
        <v>3452.56</v>
      </c>
    </row>
    <row r="88" spans="1:20" ht="65.099999999999994" customHeight="1" x14ac:dyDescent="0.25">
      <c r="A88" s="502"/>
      <c r="B88" s="441"/>
      <c r="C88" s="36">
        <v>10616350</v>
      </c>
      <c r="D88" s="37">
        <v>2515000</v>
      </c>
      <c r="E88" s="37">
        <v>9285600</v>
      </c>
      <c r="F88" s="38">
        <f t="shared" si="6"/>
        <v>-1330750</v>
      </c>
      <c r="G88" s="39">
        <f t="shared" si="7"/>
        <v>-0.12534910774418703</v>
      </c>
      <c r="H88" s="40">
        <f t="shared" ref="H88" si="10">(D88-E88)/E88</f>
        <v>-0.72915051262169384</v>
      </c>
      <c r="I88" s="439"/>
      <c r="J88" s="402"/>
      <c r="K88" s="402"/>
      <c r="L88" s="402"/>
      <c r="M88" s="402"/>
      <c r="N88" s="47"/>
      <c r="O88" s="407"/>
      <c r="P88" s="442"/>
      <c r="Q88" s="373"/>
      <c r="R88" s="283">
        <v>5000</v>
      </c>
      <c r="S88" s="347" t="s">
        <v>1852</v>
      </c>
      <c r="T88" s="316">
        <f t="shared" si="8"/>
        <v>1857.12</v>
      </c>
    </row>
    <row r="89" spans="1:20" ht="122.25" customHeight="1" x14ac:dyDescent="0.25">
      <c r="A89" s="89">
        <v>70</v>
      </c>
      <c r="B89" s="152" t="s">
        <v>149</v>
      </c>
      <c r="C89" s="36">
        <v>91633605.040000007</v>
      </c>
      <c r="D89" s="37">
        <v>58904000</v>
      </c>
      <c r="E89" s="37">
        <v>81618818</v>
      </c>
      <c r="F89" s="38">
        <f t="shared" si="6"/>
        <v>-10014787.040000007</v>
      </c>
      <c r="G89" s="39">
        <f t="shared" si="7"/>
        <v>-0.10929164072098156</v>
      </c>
      <c r="H89" s="40">
        <f t="shared" si="5"/>
        <v>-0.27830368726976662</v>
      </c>
      <c r="I89" s="23" t="s">
        <v>1540</v>
      </c>
      <c r="J89" s="47"/>
      <c r="K89" s="47"/>
      <c r="L89" s="47"/>
      <c r="M89" s="47">
        <v>1</v>
      </c>
      <c r="N89" s="47"/>
      <c r="O89" s="7" t="s">
        <v>1450</v>
      </c>
      <c r="P89" s="56" t="s">
        <v>62</v>
      </c>
      <c r="Q89" s="256"/>
      <c r="R89" s="279">
        <v>38544</v>
      </c>
      <c r="S89" s="256" t="s">
        <v>1704</v>
      </c>
      <c r="T89" s="316">
        <f t="shared" si="8"/>
        <v>2117.5492424242425</v>
      </c>
    </row>
    <row r="90" spans="1:20" ht="109.5" customHeight="1" x14ac:dyDescent="0.25">
      <c r="A90" s="131">
        <v>71</v>
      </c>
      <c r="B90" s="153" t="s">
        <v>150</v>
      </c>
      <c r="C90" s="36">
        <v>35294850</v>
      </c>
      <c r="D90" s="37">
        <v>9090000</v>
      </c>
      <c r="E90" s="37">
        <v>31346100</v>
      </c>
      <c r="F90" s="38">
        <f t="shared" si="6"/>
        <v>-3948750</v>
      </c>
      <c r="G90" s="39">
        <f t="shared" si="7"/>
        <v>-0.11187892851223337</v>
      </c>
      <c r="H90" s="40">
        <f t="shared" si="5"/>
        <v>-0.71001177179936259</v>
      </c>
      <c r="I90" s="23" t="s">
        <v>1541</v>
      </c>
      <c r="J90" s="47"/>
      <c r="K90" s="47"/>
      <c r="L90" s="47"/>
      <c r="M90" s="47">
        <v>1</v>
      </c>
      <c r="N90" s="47"/>
      <c r="O90" s="7" t="s">
        <v>1451</v>
      </c>
      <c r="P90" s="157" t="s">
        <v>62</v>
      </c>
      <c r="Q90" s="256"/>
      <c r="R90" s="279">
        <v>45000</v>
      </c>
      <c r="S90" s="256" t="s">
        <v>1854</v>
      </c>
      <c r="T90" s="316">
        <f t="shared" si="8"/>
        <v>696.58</v>
      </c>
    </row>
    <row r="91" spans="1:20" ht="51" customHeight="1" x14ac:dyDescent="0.25">
      <c r="A91" s="500">
        <v>72</v>
      </c>
      <c r="B91" s="438" t="s">
        <v>2126</v>
      </c>
      <c r="C91" s="36">
        <v>13674245.58</v>
      </c>
      <c r="D91" s="37">
        <v>8957460</v>
      </c>
      <c r="E91" s="37">
        <v>11841915</v>
      </c>
      <c r="F91" s="38">
        <f t="shared" si="6"/>
        <v>-1832330.58</v>
      </c>
      <c r="G91" s="39">
        <f t="shared" si="7"/>
        <v>-0.13399865969059188</v>
      </c>
      <c r="H91" s="40">
        <f t="shared" si="5"/>
        <v>-0.24358011352049055</v>
      </c>
      <c r="I91" s="439" t="s">
        <v>1542</v>
      </c>
      <c r="J91" s="388"/>
      <c r="K91" s="388"/>
      <c r="L91" s="388"/>
      <c r="M91" s="388">
        <v>1</v>
      </c>
      <c r="N91" s="47"/>
      <c r="O91" s="407" t="s">
        <v>1452</v>
      </c>
      <c r="P91" s="435" t="s">
        <v>62</v>
      </c>
      <c r="Q91" s="372"/>
      <c r="R91" s="281"/>
      <c r="T91" s="317"/>
    </row>
    <row r="92" spans="1:20" ht="43.5" customHeight="1" x14ac:dyDescent="0.25">
      <c r="A92" s="502"/>
      <c r="B92" s="438"/>
      <c r="C92" s="36">
        <v>12547742.4</v>
      </c>
      <c r="D92" s="37">
        <v>8199138</v>
      </c>
      <c r="E92" s="37">
        <v>10767743</v>
      </c>
      <c r="F92" s="38">
        <f t="shared" si="6"/>
        <v>-1779999.4000000004</v>
      </c>
      <c r="G92" s="39">
        <f t="shared" si="7"/>
        <v>-0.14185814015435957</v>
      </c>
      <c r="H92" s="40">
        <f t="shared" ref="H92:H158" si="11">(D92-E92)/E92</f>
        <v>-0.23854627659668326</v>
      </c>
      <c r="I92" s="439"/>
      <c r="J92" s="402"/>
      <c r="K92" s="402"/>
      <c r="L92" s="402"/>
      <c r="M92" s="402"/>
      <c r="N92" s="47"/>
      <c r="O92" s="407"/>
      <c r="P92" s="435"/>
      <c r="Q92" s="373"/>
      <c r="R92" s="281"/>
      <c r="T92" s="317"/>
    </row>
    <row r="93" spans="1:20" ht="12.75" customHeight="1" x14ac:dyDescent="0.25">
      <c r="A93" s="500">
        <v>73</v>
      </c>
      <c r="B93" s="438" t="s">
        <v>151</v>
      </c>
      <c r="C93" s="36">
        <v>4183989.6</v>
      </c>
      <c r="D93" s="37">
        <v>1946000</v>
      </c>
      <c r="E93" s="37">
        <v>2797340</v>
      </c>
      <c r="F93" s="38">
        <f t="shared" si="6"/>
        <v>-1386649.6000000001</v>
      </c>
      <c r="G93" s="39">
        <f t="shared" si="7"/>
        <v>-0.33141803220543381</v>
      </c>
      <c r="H93" s="40">
        <f t="shared" si="11"/>
        <v>-0.30433912216605774</v>
      </c>
      <c r="I93" s="439" t="s">
        <v>1855</v>
      </c>
      <c r="J93" s="388"/>
      <c r="K93" s="388"/>
      <c r="L93" s="388">
        <v>1</v>
      </c>
      <c r="M93" s="388"/>
      <c r="N93" s="47"/>
      <c r="O93" s="407" t="s">
        <v>1857</v>
      </c>
      <c r="P93" s="440" t="s">
        <v>62</v>
      </c>
      <c r="Q93" s="372"/>
      <c r="R93" s="285">
        <v>1484</v>
      </c>
      <c r="S93" s="346" t="s">
        <v>1704</v>
      </c>
      <c r="T93" s="318">
        <f t="shared" ref="T93:T109" si="12">E93/R93</f>
        <v>1885</v>
      </c>
    </row>
    <row r="94" spans="1:20" ht="84.75" customHeight="1" x14ac:dyDescent="0.25">
      <c r="A94" s="502"/>
      <c r="B94" s="438"/>
      <c r="C94" s="36">
        <v>3928084.8</v>
      </c>
      <c r="D94" s="37">
        <v>1832000</v>
      </c>
      <c r="E94" s="37">
        <v>2623920</v>
      </c>
      <c r="F94" s="38">
        <f t="shared" si="6"/>
        <v>-1304164.7999999998</v>
      </c>
      <c r="G94" s="39">
        <f t="shared" si="7"/>
        <v>-0.33201034763811615</v>
      </c>
      <c r="H94" s="40">
        <f t="shared" si="11"/>
        <v>-0.30180798195066921</v>
      </c>
      <c r="I94" s="439"/>
      <c r="J94" s="402"/>
      <c r="K94" s="402"/>
      <c r="L94" s="402"/>
      <c r="M94" s="402"/>
      <c r="N94" s="47"/>
      <c r="O94" s="407"/>
      <c r="P94" s="440"/>
      <c r="Q94" s="373"/>
      <c r="R94" s="283">
        <v>1392</v>
      </c>
      <c r="S94" s="347" t="s">
        <v>1704</v>
      </c>
      <c r="T94" s="319">
        <f t="shared" si="12"/>
        <v>1885</v>
      </c>
    </row>
    <row r="95" spans="1:20" ht="56.1" customHeight="1" x14ac:dyDescent="0.25">
      <c r="A95" s="131">
        <v>74</v>
      </c>
      <c r="B95" s="152" t="s">
        <v>152</v>
      </c>
      <c r="C95" s="36">
        <v>88311769.739999995</v>
      </c>
      <c r="D95" s="37">
        <v>28756000</v>
      </c>
      <c r="E95" s="37">
        <v>56740215.240000002</v>
      </c>
      <c r="F95" s="38">
        <f t="shared" si="6"/>
        <v>-31571554.499999993</v>
      </c>
      <c r="G95" s="39">
        <f t="shared" si="7"/>
        <v>-0.35750109631989346</v>
      </c>
      <c r="H95" s="40">
        <f t="shared" si="11"/>
        <v>-0.4931989616470831</v>
      </c>
      <c r="I95" s="23" t="s">
        <v>1543</v>
      </c>
      <c r="J95" s="47"/>
      <c r="K95" s="47"/>
      <c r="L95" s="47"/>
      <c r="M95" s="47">
        <v>1</v>
      </c>
      <c r="N95" s="47"/>
      <c r="O95" s="154" t="s">
        <v>1856</v>
      </c>
      <c r="P95" s="56" t="s">
        <v>62</v>
      </c>
      <c r="Q95" s="256"/>
      <c r="R95" s="279">
        <v>44514</v>
      </c>
      <c r="S95" s="256" t="s">
        <v>1858</v>
      </c>
      <c r="T95" s="320">
        <f t="shared" si="12"/>
        <v>1274.6600000000001</v>
      </c>
    </row>
    <row r="96" spans="1:20" ht="73.5" customHeight="1" x14ac:dyDescent="0.25">
      <c r="A96" s="43">
        <v>75</v>
      </c>
      <c r="B96" s="44" t="s">
        <v>153</v>
      </c>
      <c r="C96" s="36">
        <v>3209496.84</v>
      </c>
      <c r="D96" s="37">
        <v>2503000</v>
      </c>
      <c r="E96" s="37">
        <v>2503000</v>
      </c>
      <c r="F96" s="38">
        <f t="shared" si="6"/>
        <v>-706496.83999999985</v>
      </c>
      <c r="G96" s="39">
        <f t="shared" si="7"/>
        <v>-0.22012697790972116</v>
      </c>
      <c r="H96" s="40">
        <f t="shared" si="11"/>
        <v>0</v>
      </c>
      <c r="I96" s="23" t="s">
        <v>154</v>
      </c>
      <c r="J96" s="47">
        <v>1</v>
      </c>
      <c r="K96" s="47"/>
      <c r="L96" s="47"/>
      <c r="M96" s="47"/>
      <c r="N96" s="47"/>
      <c r="O96" s="7" t="s">
        <v>1453</v>
      </c>
      <c r="P96" s="54" t="s">
        <v>9</v>
      </c>
      <c r="Q96" s="256"/>
      <c r="R96" s="279">
        <v>9036</v>
      </c>
      <c r="S96" s="256" t="s">
        <v>1859</v>
      </c>
      <c r="T96" s="320">
        <f t="shared" si="12"/>
        <v>277.00309871624614</v>
      </c>
    </row>
    <row r="97" spans="1:20" ht="118.8" x14ac:dyDescent="0.25">
      <c r="A97" s="34">
        <v>76</v>
      </c>
      <c r="B97" s="152" t="s">
        <v>155</v>
      </c>
      <c r="C97" s="36">
        <v>53606999.119999997</v>
      </c>
      <c r="D97" s="37">
        <v>12666000</v>
      </c>
      <c r="E97" s="37">
        <v>13611612</v>
      </c>
      <c r="F97" s="38">
        <f t="shared" si="6"/>
        <v>-39995387.119999997</v>
      </c>
      <c r="G97" s="39">
        <f t="shared" si="7"/>
        <v>-0.74608517127529894</v>
      </c>
      <c r="H97" s="40">
        <f t="shared" si="11"/>
        <v>-6.9470978161881192E-2</v>
      </c>
      <c r="I97" s="23" t="s">
        <v>156</v>
      </c>
      <c r="J97" s="47"/>
      <c r="K97" s="47"/>
      <c r="L97" s="47">
        <v>1</v>
      </c>
      <c r="M97" s="47"/>
      <c r="N97" s="47">
        <v>1</v>
      </c>
      <c r="O97" s="7" t="s">
        <v>157</v>
      </c>
      <c r="P97" s="56" t="s">
        <v>62</v>
      </c>
      <c r="Q97" s="256"/>
      <c r="R97" s="279">
        <v>6614</v>
      </c>
      <c r="S97" s="256" t="s">
        <v>1744</v>
      </c>
      <c r="T97" s="320">
        <f t="shared" si="12"/>
        <v>2058</v>
      </c>
    </row>
    <row r="98" spans="1:20" ht="12.75" customHeight="1" x14ac:dyDescent="0.25">
      <c r="A98" s="500">
        <v>77</v>
      </c>
      <c r="B98" s="438" t="s">
        <v>158</v>
      </c>
      <c r="C98" s="36">
        <v>15968485</v>
      </c>
      <c r="D98" s="37">
        <v>5779000</v>
      </c>
      <c r="E98" s="37">
        <v>6149000</v>
      </c>
      <c r="F98" s="38">
        <f t="shared" si="6"/>
        <v>-9819485</v>
      </c>
      <c r="G98" s="39">
        <f t="shared" si="7"/>
        <v>-0.61492903052481185</v>
      </c>
      <c r="H98" s="40">
        <f t="shared" si="11"/>
        <v>-6.0172385753781102E-2</v>
      </c>
      <c r="I98" s="439" t="s">
        <v>159</v>
      </c>
      <c r="J98" s="388"/>
      <c r="K98" s="388"/>
      <c r="L98" s="388">
        <v>1</v>
      </c>
      <c r="M98" s="388"/>
      <c r="N98" s="47">
        <v>1</v>
      </c>
      <c r="O98" s="407" t="s">
        <v>160</v>
      </c>
      <c r="P98" s="440" t="s">
        <v>62</v>
      </c>
      <c r="Q98" s="372"/>
      <c r="R98" s="285">
        <v>6500</v>
      </c>
      <c r="S98" s="346" t="s">
        <v>1704</v>
      </c>
      <c r="T98" s="318">
        <f t="shared" si="12"/>
        <v>946</v>
      </c>
    </row>
    <row r="99" spans="1:20" ht="39.6" customHeight="1" x14ac:dyDescent="0.25">
      <c r="A99" s="502"/>
      <c r="B99" s="438"/>
      <c r="C99" s="36">
        <v>127729417.92</v>
      </c>
      <c r="D99" s="37">
        <v>43844000</v>
      </c>
      <c r="E99" s="37">
        <v>67293156</v>
      </c>
      <c r="F99" s="38">
        <f t="shared" si="6"/>
        <v>-60436261.920000002</v>
      </c>
      <c r="G99" s="39">
        <f t="shared" si="7"/>
        <v>-0.47315851668448594</v>
      </c>
      <c r="H99" s="40">
        <f t="shared" si="11"/>
        <v>-0.348462717367573</v>
      </c>
      <c r="I99" s="439"/>
      <c r="J99" s="402"/>
      <c r="K99" s="402"/>
      <c r="L99" s="402"/>
      <c r="M99" s="402"/>
      <c r="N99" s="47"/>
      <c r="O99" s="407"/>
      <c r="P99" s="440"/>
      <c r="Q99" s="373"/>
      <c r="R99" s="283">
        <v>89844</v>
      </c>
      <c r="S99" s="347" t="s">
        <v>1860</v>
      </c>
      <c r="T99" s="319">
        <f t="shared" si="12"/>
        <v>749</v>
      </c>
    </row>
    <row r="100" spans="1:20" ht="99.9" customHeight="1" x14ac:dyDescent="0.25">
      <c r="A100" s="158">
        <v>78</v>
      </c>
      <c r="B100" s="152" t="s">
        <v>161</v>
      </c>
      <c r="C100" s="36">
        <v>19836428.649999999</v>
      </c>
      <c r="D100" s="37">
        <v>7294380</v>
      </c>
      <c r="E100" s="37">
        <v>8071650</v>
      </c>
      <c r="F100" s="38">
        <f>E100-C100</f>
        <v>-11764778.649999999</v>
      </c>
      <c r="G100" s="39">
        <f>F100/C100</f>
        <v>-0.59308955546289832</v>
      </c>
      <c r="H100" s="40">
        <f t="shared" si="11"/>
        <v>-9.6296296296296297E-2</v>
      </c>
      <c r="I100" s="153" t="s">
        <v>162</v>
      </c>
      <c r="J100" s="47"/>
      <c r="K100" s="47"/>
      <c r="L100" s="47">
        <v>1</v>
      </c>
      <c r="M100" s="47"/>
      <c r="N100" s="47">
        <v>1</v>
      </c>
      <c r="O100" s="154" t="s">
        <v>163</v>
      </c>
      <c r="P100" s="155" t="s">
        <v>62</v>
      </c>
      <c r="Q100" s="256"/>
      <c r="R100" s="279">
        <v>9965</v>
      </c>
      <c r="S100" s="256" t="s">
        <v>1704</v>
      </c>
      <c r="T100" s="320">
        <f t="shared" si="12"/>
        <v>810</v>
      </c>
    </row>
    <row r="101" spans="1:20" ht="12.75" customHeight="1" x14ac:dyDescent="0.25">
      <c r="A101" s="500">
        <v>79</v>
      </c>
      <c r="B101" s="438" t="s">
        <v>164</v>
      </c>
      <c r="C101" s="36">
        <v>271116000</v>
      </c>
      <c r="D101" s="37">
        <v>28300000</v>
      </c>
      <c r="E101" s="37">
        <v>29100000</v>
      </c>
      <c r="F101" s="38">
        <f t="shared" si="6"/>
        <v>-242016000</v>
      </c>
      <c r="G101" s="39">
        <f t="shared" si="7"/>
        <v>-0.89266586995972208</v>
      </c>
      <c r="H101" s="40">
        <f t="shared" si="11"/>
        <v>-2.7491408934707903E-2</v>
      </c>
      <c r="I101" s="439" t="s">
        <v>165</v>
      </c>
      <c r="J101" s="388"/>
      <c r="K101" s="388"/>
      <c r="L101" s="388">
        <v>1</v>
      </c>
      <c r="M101" s="388"/>
      <c r="N101" s="47">
        <v>1</v>
      </c>
      <c r="O101" s="407" t="s">
        <v>166</v>
      </c>
      <c r="P101" s="448" t="s">
        <v>62</v>
      </c>
      <c r="Q101" s="372"/>
      <c r="R101" s="285">
        <v>100000</v>
      </c>
      <c r="S101" s="346" t="s">
        <v>1861</v>
      </c>
      <c r="T101" s="318">
        <f t="shared" si="12"/>
        <v>291</v>
      </c>
    </row>
    <row r="102" spans="1:20" ht="31.5" customHeight="1" x14ac:dyDescent="0.25">
      <c r="A102" s="502"/>
      <c r="B102" s="438"/>
      <c r="C102" s="36">
        <v>275531000</v>
      </c>
      <c r="D102" s="37">
        <v>24900000</v>
      </c>
      <c r="E102" s="37">
        <v>28600000</v>
      </c>
      <c r="F102" s="38">
        <f t="shared" si="6"/>
        <v>-246931000</v>
      </c>
      <c r="G102" s="39">
        <f t="shared" si="7"/>
        <v>-0.89620042753809914</v>
      </c>
      <c r="H102" s="40">
        <f t="shared" si="11"/>
        <v>-0.12937062937062938</v>
      </c>
      <c r="I102" s="439"/>
      <c r="J102" s="402"/>
      <c r="K102" s="402"/>
      <c r="L102" s="402"/>
      <c r="M102" s="402"/>
      <c r="N102" s="47"/>
      <c r="O102" s="407"/>
      <c r="P102" s="448"/>
      <c r="Q102" s="373"/>
      <c r="R102" s="283">
        <v>100000</v>
      </c>
      <c r="S102" s="347" t="s">
        <v>1861</v>
      </c>
      <c r="T102" s="319">
        <f t="shared" si="12"/>
        <v>286</v>
      </c>
    </row>
    <row r="103" spans="1:20" ht="117" customHeight="1" x14ac:dyDescent="0.25">
      <c r="A103" s="131">
        <v>80</v>
      </c>
      <c r="B103" s="26" t="s">
        <v>167</v>
      </c>
      <c r="C103" s="36">
        <v>7786571.2000000002</v>
      </c>
      <c r="D103" s="37">
        <v>2067000</v>
      </c>
      <c r="E103" s="37">
        <v>3961650</v>
      </c>
      <c r="F103" s="38">
        <f t="shared" si="6"/>
        <v>-3824921.2</v>
      </c>
      <c r="G103" s="39">
        <f t="shared" si="7"/>
        <v>-0.49122021769992935</v>
      </c>
      <c r="H103" s="40">
        <f t="shared" si="11"/>
        <v>-0.47824769982204385</v>
      </c>
      <c r="I103" s="23" t="s">
        <v>168</v>
      </c>
      <c r="J103" s="47"/>
      <c r="K103" s="47"/>
      <c r="L103" s="47">
        <v>1</v>
      </c>
      <c r="M103" s="47"/>
      <c r="N103" s="47">
        <v>1</v>
      </c>
      <c r="O103" s="7" t="s">
        <v>1454</v>
      </c>
      <c r="P103" s="56" t="s">
        <v>62</v>
      </c>
      <c r="Q103" s="256"/>
      <c r="R103" s="279">
        <v>8875</v>
      </c>
      <c r="S103" s="256" t="s">
        <v>1704</v>
      </c>
      <c r="T103" s="320">
        <f t="shared" si="12"/>
        <v>446.3830985915493</v>
      </c>
    </row>
    <row r="104" spans="1:20" ht="118.8" x14ac:dyDescent="0.25">
      <c r="A104" s="43">
        <v>81</v>
      </c>
      <c r="B104" s="22" t="s">
        <v>169</v>
      </c>
      <c r="C104" s="36">
        <v>23502189.66</v>
      </c>
      <c r="D104" s="37">
        <v>7090295</v>
      </c>
      <c r="E104" s="37">
        <v>22546440</v>
      </c>
      <c r="F104" s="38">
        <f t="shared" si="6"/>
        <v>-955749.66000000015</v>
      </c>
      <c r="G104" s="39">
        <f t="shared" si="7"/>
        <v>-4.0666409123004246E-2</v>
      </c>
      <c r="H104" s="40">
        <f t="shared" si="11"/>
        <v>-0.68552485447813494</v>
      </c>
      <c r="I104" s="23" t="s">
        <v>170</v>
      </c>
      <c r="J104" s="47"/>
      <c r="K104" s="47"/>
      <c r="L104" s="47">
        <v>1</v>
      </c>
      <c r="M104" s="47"/>
      <c r="N104" s="47"/>
      <c r="O104" s="7" t="s">
        <v>171</v>
      </c>
      <c r="P104" s="62" t="s">
        <v>62</v>
      </c>
      <c r="Q104" s="256"/>
      <c r="R104" s="279">
        <v>2334</v>
      </c>
      <c r="S104" s="349" t="s">
        <v>1862</v>
      </c>
      <c r="T104" s="320">
        <f t="shared" si="12"/>
        <v>9660</v>
      </c>
    </row>
    <row r="105" spans="1:20" ht="13.2" x14ac:dyDescent="0.25">
      <c r="A105" s="500">
        <v>82</v>
      </c>
      <c r="B105" s="438" t="s">
        <v>1863</v>
      </c>
      <c r="C105" s="36">
        <v>42097720.5</v>
      </c>
      <c r="D105" s="37">
        <v>11360000</v>
      </c>
      <c r="E105" s="37">
        <v>34417350</v>
      </c>
      <c r="F105" s="38">
        <f t="shared" si="6"/>
        <v>-7680370.5</v>
      </c>
      <c r="G105" s="39">
        <f t="shared" si="7"/>
        <v>-0.18244148159993603</v>
      </c>
      <c r="H105" s="40">
        <f t="shared" si="11"/>
        <v>-0.66993391414504599</v>
      </c>
      <c r="I105" s="439" t="s">
        <v>172</v>
      </c>
      <c r="J105" s="388"/>
      <c r="K105" s="388"/>
      <c r="L105" s="388">
        <v>1</v>
      </c>
      <c r="M105" s="388"/>
      <c r="N105" s="47"/>
      <c r="O105" s="407" t="s">
        <v>173</v>
      </c>
      <c r="P105" s="440" t="s">
        <v>62</v>
      </c>
      <c r="Q105" s="372"/>
      <c r="R105" s="285">
        <v>14025</v>
      </c>
      <c r="S105" s="354" t="s">
        <v>1704</v>
      </c>
      <c r="T105" s="318">
        <f t="shared" si="12"/>
        <v>2454</v>
      </c>
    </row>
    <row r="106" spans="1:20" ht="41.25" customHeight="1" x14ac:dyDescent="0.25">
      <c r="A106" s="502"/>
      <c r="B106" s="438"/>
      <c r="C106" s="36">
        <v>8954730.5999999996</v>
      </c>
      <c r="D106" s="37">
        <v>4522000</v>
      </c>
      <c r="E106" s="37">
        <v>8452308</v>
      </c>
      <c r="F106" s="38">
        <f t="shared" si="6"/>
        <v>-502422.59999999963</v>
      </c>
      <c r="G106" s="39">
        <f t="shared" si="7"/>
        <v>-5.6106947538991252E-2</v>
      </c>
      <c r="H106" s="40">
        <f t="shared" si="11"/>
        <v>-0.46499819930840192</v>
      </c>
      <c r="I106" s="439"/>
      <c r="J106" s="402"/>
      <c r="K106" s="402"/>
      <c r="L106" s="402"/>
      <c r="M106" s="402"/>
      <c r="N106" s="47"/>
      <c r="O106" s="407"/>
      <c r="P106" s="440"/>
      <c r="Q106" s="373"/>
      <c r="R106" s="283">
        <v>12092</v>
      </c>
      <c r="S106" s="355" t="s">
        <v>1864</v>
      </c>
      <c r="T106" s="319">
        <f t="shared" si="12"/>
        <v>699</v>
      </c>
    </row>
    <row r="107" spans="1:20" ht="42.75" customHeight="1" x14ac:dyDescent="0.25">
      <c r="A107" s="131">
        <v>83</v>
      </c>
      <c r="B107" s="22" t="s">
        <v>174</v>
      </c>
      <c r="C107" s="36">
        <v>42766792.640000001</v>
      </c>
      <c r="D107" s="37">
        <v>41054000</v>
      </c>
      <c r="E107" s="37">
        <v>41054000</v>
      </c>
      <c r="F107" s="38">
        <f t="shared" si="6"/>
        <v>-1712792.6400000006</v>
      </c>
      <c r="G107" s="39">
        <f t="shared" si="7"/>
        <v>-4.0049593019936144E-2</v>
      </c>
      <c r="H107" s="40">
        <f t="shared" si="11"/>
        <v>0</v>
      </c>
      <c r="I107" s="23" t="s">
        <v>175</v>
      </c>
      <c r="J107" s="47">
        <v>1</v>
      </c>
      <c r="K107" s="47"/>
      <c r="L107" s="47"/>
      <c r="M107" s="47"/>
      <c r="N107" s="47"/>
      <c r="O107" s="7" t="s">
        <v>1455</v>
      </c>
      <c r="P107" s="56" t="s">
        <v>9</v>
      </c>
      <c r="Q107" s="256"/>
      <c r="R107" s="279">
        <v>4576</v>
      </c>
      <c r="S107" s="349" t="s">
        <v>1707</v>
      </c>
      <c r="T107" s="320">
        <f t="shared" si="12"/>
        <v>8971.5909090909099</v>
      </c>
    </row>
    <row r="108" spans="1:20" ht="120" customHeight="1" x14ac:dyDescent="0.25">
      <c r="A108" s="89">
        <v>84</v>
      </c>
      <c r="B108" s="22" t="s">
        <v>176</v>
      </c>
      <c r="C108" s="36">
        <v>26746764</v>
      </c>
      <c r="D108" s="37">
        <v>2801107</v>
      </c>
      <c r="E108" s="37">
        <v>5755200</v>
      </c>
      <c r="F108" s="38">
        <f t="shared" si="6"/>
        <v>-20991564</v>
      </c>
      <c r="G108" s="39">
        <f t="shared" si="7"/>
        <v>-0.78482630646458762</v>
      </c>
      <c r="H108" s="40">
        <f t="shared" si="11"/>
        <v>-0.51329111064776201</v>
      </c>
      <c r="I108" s="23" t="s">
        <v>177</v>
      </c>
      <c r="J108" s="47"/>
      <c r="K108" s="47"/>
      <c r="L108" s="47">
        <v>1</v>
      </c>
      <c r="M108" s="47"/>
      <c r="N108" s="47"/>
      <c r="O108" s="7" t="s">
        <v>1456</v>
      </c>
      <c r="P108" s="157" t="s">
        <v>62</v>
      </c>
      <c r="Q108" s="256"/>
      <c r="R108" s="279">
        <v>3300</v>
      </c>
      <c r="S108" s="349" t="s">
        <v>1865</v>
      </c>
      <c r="T108" s="320">
        <f t="shared" si="12"/>
        <v>1744</v>
      </c>
    </row>
    <row r="109" spans="1:20" ht="102" customHeight="1" x14ac:dyDescent="0.25">
      <c r="A109" s="247">
        <v>85</v>
      </c>
      <c r="B109" s="156" t="s">
        <v>1866</v>
      </c>
      <c r="C109" s="36">
        <v>14855829.42</v>
      </c>
      <c r="D109" s="37">
        <v>5249000</v>
      </c>
      <c r="E109" s="37">
        <v>5670544</v>
      </c>
      <c r="F109" s="38">
        <f t="shared" si="6"/>
        <v>-9185285.4199999999</v>
      </c>
      <c r="G109" s="39">
        <f t="shared" si="7"/>
        <v>-0.61829502482265308</v>
      </c>
      <c r="H109" s="40">
        <f t="shared" si="11"/>
        <v>-7.433925210702888E-2</v>
      </c>
      <c r="I109" s="23" t="s">
        <v>178</v>
      </c>
      <c r="J109" s="47"/>
      <c r="K109" s="47"/>
      <c r="L109" s="47">
        <v>1</v>
      </c>
      <c r="M109" s="47"/>
      <c r="N109" s="47">
        <v>1</v>
      </c>
      <c r="O109" s="7" t="s">
        <v>179</v>
      </c>
      <c r="P109" s="56" t="s">
        <v>62</v>
      </c>
      <c r="Q109" s="256"/>
      <c r="R109" s="279">
        <v>5858</v>
      </c>
      <c r="S109" s="349" t="s">
        <v>1867</v>
      </c>
      <c r="T109" s="320">
        <f t="shared" si="12"/>
        <v>968</v>
      </c>
    </row>
    <row r="110" spans="1:20" ht="123.75" customHeight="1" x14ac:dyDescent="0.25">
      <c r="A110" s="89">
        <v>86</v>
      </c>
      <c r="B110" s="22" t="s">
        <v>180</v>
      </c>
      <c r="C110" s="36">
        <v>32027907.449999999</v>
      </c>
      <c r="D110" s="37">
        <v>8226000</v>
      </c>
      <c r="E110" s="37">
        <v>8226000</v>
      </c>
      <c r="F110" s="38">
        <f t="shared" si="6"/>
        <v>-23801907.449999999</v>
      </c>
      <c r="G110" s="39">
        <f t="shared" si="7"/>
        <v>-0.74316149087036276</v>
      </c>
      <c r="H110" s="40">
        <f t="shared" si="11"/>
        <v>0</v>
      </c>
      <c r="I110" s="23" t="s">
        <v>181</v>
      </c>
      <c r="J110" s="47"/>
      <c r="K110" s="47">
        <v>1</v>
      </c>
      <c r="L110" s="47"/>
      <c r="M110" s="47"/>
      <c r="N110" s="47"/>
      <c r="O110" s="9" t="s">
        <v>1457</v>
      </c>
      <c r="P110" s="6" t="s">
        <v>9</v>
      </c>
      <c r="Q110" s="262" t="s">
        <v>1619</v>
      </c>
      <c r="R110" s="281"/>
    </row>
    <row r="111" spans="1:20" ht="42.75" customHeight="1" x14ac:dyDescent="0.25">
      <c r="A111" s="247">
        <v>87</v>
      </c>
      <c r="B111" s="22" t="s">
        <v>182</v>
      </c>
      <c r="C111" s="36">
        <v>255518356.86000001</v>
      </c>
      <c r="D111" s="37">
        <v>50417000</v>
      </c>
      <c r="E111" s="37">
        <v>59020500</v>
      </c>
      <c r="F111" s="38">
        <f t="shared" si="6"/>
        <v>-196497856.86000001</v>
      </c>
      <c r="G111" s="39">
        <f t="shared" si="7"/>
        <v>-0.76901659542082268</v>
      </c>
      <c r="H111" s="40">
        <f t="shared" si="11"/>
        <v>-0.14577138451893834</v>
      </c>
      <c r="I111" s="23" t="s">
        <v>183</v>
      </c>
      <c r="J111" s="47"/>
      <c r="K111" s="47"/>
      <c r="L111" s="47"/>
      <c r="M111" s="47">
        <v>1</v>
      </c>
      <c r="N111" s="47"/>
      <c r="O111" s="57" t="s">
        <v>76</v>
      </c>
      <c r="P111" s="59" t="s">
        <v>9</v>
      </c>
      <c r="Q111" s="256"/>
      <c r="R111" s="281"/>
    </row>
    <row r="112" spans="1:20" ht="12.75" customHeight="1" x14ac:dyDescent="0.25">
      <c r="A112" s="503">
        <v>88</v>
      </c>
      <c r="B112" s="438" t="s">
        <v>184</v>
      </c>
      <c r="C112" s="36">
        <v>3343462.72</v>
      </c>
      <c r="D112" s="37">
        <v>687533</v>
      </c>
      <c r="E112" s="37">
        <v>750000</v>
      </c>
      <c r="F112" s="38">
        <f t="shared" si="6"/>
        <v>-2593462.7200000002</v>
      </c>
      <c r="G112" s="39">
        <f t="shared" si="7"/>
        <v>-0.77568166215413947</v>
      </c>
      <c r="H112" s="40">
        <f t="shared" si="11"/>
        <v>-8.328933333333334E-2</v>
      </c>
      <c r="I112" s="439" t="s">
        <v>185</v>
      </c>
      <c r="J112" s="388"/>
      <c r="K112" s="388"/>
      <c r="L112" s="388"/>
      <c r="M112" s="388">
        <v>1</v>
      </c>
      <c r="N112" s="47">
        <v>1</v>
      </c>
      <c r="O112" s="451" t="s">
        <v>76</v>
      </c>
      <c r="P112" s="442" t="s">
        <v>9</v>
      </c>
      <c r="Q112" s="372"/>
      <c r="R112" s="281"/>
    </row>
    <row r="113" spans="1:20" ht="32.25" customHeight="1" x14ac:dyDescent="0.25">
      <c r="A113" s="505"/>
      <c r="B113" s="438"/>
      <c r="C113" s="36">
        <v>8705082.9100000001</v>
      </c>
      <c r="D113" s="37">
        <v>2292479</v>
      </c>
      <c r="E113" s="37">
        <v>2230000</v>
      </c>
      <c r="F113" s="38">
        <f t="shared" si="6"/>
        <v>-6475082.9100000001</v>
      </c>
      <c r="G113" s="39">
        <f t="shared" si="7"/>
        <v>-0.74382782759733646</v>
      </c>
      <c r="H113" s="199">
        <f t="shared" si="11"/>
        <v>2.8017488789237668E-2</v>
      </c>
      <c r="I113" s="439"/>
      <c r="J113" s="402"/>
      <c r="K113" s="402"/>
      <c r="L113" s="402"/>
      <c r="M113" s="402"/>
      <c r="N113" s="47">
        <v>1</v>
      </c>
      <c r="O113" s="453"/>
      <c r="P113" s="442"/>
      <c r="Q113" s="373"/>
      <c r="R113" s="281"/>
    </row>
    <row r="114" spans="1:20" ht="74.25" customHeight="1" x14ac:dyDescent="0.25">
      <c r="A114" s="131">
        <v>89</v>
      </c>
      <c r="B114" s="22" t="s">
        <v>186</v>
      </c>
      <c r="C114" s="36">
        <v>3457448.98</v>
      </c>
      <c r="D114" s="37">
        <v>1907000</v>
      </c>
      <c r="E114" s="37">
        <v>2390000</v>
      </c>
      <c r="F114" s="38">
        <f t="shared" si="6"/>
        <v>-1067448.98</v>
      </c>
      <c r="G114" s="39">
        <f t="shared" si="7"/>
        <v>-0.30873889569297419</v>
      </c>
      <c r="H114" s="40">
        <f t="shared" si="11"/>
        <v>-0.20209205020920501</v>
      </c>
      <c r="I114" s="23" t="s">
        <v>187</v>
      </c>
      <c r="J114" s="47"/>
      <c r="K114" s="47"/>
      <c r="L114" s="47">
        <v>1</v>
      </c>
      <c r="M114" s="47"/>
      <c r="N114" s="47"/>
      <c r="O114" s="57" t="s">
        <v>188</v>
      </c>
      <c r="P114" s="58" t="s">
        <v>62</v>
      </c>
      <c r="Q114" s="256"/>
      <c r="R114" s="281"/>
    </row>
    <row r="115" spans="1:20" ht="93.75" customHeight="1" x14ac:dyDescent="0.25">
      <c r="A115" s="68">
        <v>90</v>
      </c>
      <c r="B115" s="44" t="s">
        <v>189</v>
      </c>
      <c r="C115" s="36">
        <v>9158319.9399999995</v>
      </c>
      <c r="D115" s="37">
        <v>2602000</v>
      </c>
      <c r="E115" s="37">
        <v>2602000</v>
      </c>
      <c r="F115" s="38">
        <f t="shared" si="6"/>
        <v>-6556319.9399999995</v>
      </c>
      <c r="G115" s="39">
        <f t="shared" si="7"/>
        <v>-0.71588675466168528</v>
      </c>
      <c r="H115" s="40">
        <f t="shared" si="11"/>
        <v>0</v>
      </c>
      <c r="I115" s="23" t="s">
        <v>190</v>
      </c>
      <c r="J115" s="47">
        <v>1</v>
      </c>
      <c r="K115" s="47"/>
      <c r="L115" s="47"/>
      <c r="M115" s="47"/>
      <c r="N115" s="47"/>
      <c r="O115" s="9" t="s">
        <v>1458</v>
      </c>
      <c r="P115" s="58" t="s">
        <v>9</v>
      </c>
      <c r="Q115" s="256"/>
      <c r="R115" s="281"/>
    </row>
    <row r="116" spans="1:20" ht="92.4" x14ac:dyDescent="0.25">
      <c r="A116" s="247">
        <v>91</v>
      </c>
      <c r="B116" s="22" t="s">
        <v>191</v>
      </c>
      <c r="C116" s="36">
        <v>2333365.4900000002</v>
      </c>
      <c r="D116" s="37">
        <v>146400</v>
      </c>
      <c r="E116" s="37">
        <v>815000</v>
      </c>
      <c r="F116" s="38">
        <f t="shared" si="6"/>
        <v>-1518365.4900000002</v>
      </c>
      <c r="G116" s="39">
        <f t="shared" si="7"/>
        <v>-0.65071909930407001</v>
      </c>
      <c r="H116" s="40">
        <f t="shared" si="11"/>
        <v>-0.82036809815950917</v>
      </c>
      <c r="I116" s="23" t="s">
        <v>192</v>
      </c>
      <c r="J116" s="47"/>
      <c r="K116" s="47"/>
      <c r="L116" s="47"/>
      <c r="M116" s="47">
        <v>1</v>
      </c>
      <c r="N116" s="47"/>
      <c r="O116" s="9" t="s">
        <v>1459</v>
      </c>
      <c r="P116" s="58" t="s">
        <v>9</v>
      </c>
      <c r="Q116" s="256"/>
      <c r="R116" s="281"/>
    </row>
    <row r="117" spans="1:20" ht="79.2" x14ac:dyDescent="0.25">
      <c r="A117" s="68">
        <v>92</v>
      </c>
      <c r="B117" s="22" t="s">
        <v>193</v>
      </c>
      <c r="C117" s="36">
        <v>3173490</v>
      </c>
      <c r="D117" s="37">
        <v>589000</v>
      </c>
      <c r="E117" s="37">
        <v>639180</v>
      </c>
      <c r="F117" s="38">
        <f t="shared" si="6"/>
        <v>-2534310</v>
      </c>
      <c r="G117" s="39">
        <f t="shared" si="7"/>
        <v>-0.79858767476815751</v>
      </c>
      <c r="H117" s="40">
        <f t="shared" si="11"/>
        <v>-7.8506836884758596E-2</v>
      </c>
      <c r="I117" s="23" t="s">
        <v>194</v>
      </c>
      <c r="J117" s="47"/>
      <c r="K117" s="47"/>
      <c r="L117" s="47">
        <v>1</v>
      </c>
      <c r="M117" s="47"/>
      <c r="N117" s="47">
        <v>1</v>
      </c>
      <c r="O117" s="9" t="s">
        <v>195</v>
      </c>
      <c r="P117" s="58" t="s">
        <v>62</v>
      </c>
      <c r="Q117" s="256"/>
      <c r="R117" s="281"/>
    </row>
    <row r="118" spans="1:20" ht="79.2" x14ac:dyDescent="0.25">
      <c r="A118" s="247">
        <v>93</v>
      </c>
      <c r="B118" s="22" t="s">
        <v>196</v>
      </c>
      <c r="C118" s="36">
        <v>5162307.5199999996</v>
      </c>
      <c r="D118" s="37">
        <v>1069083</v>
      </c>
      <c r="E118" s="37">
        <v>1011000</v>
      </c>
      <c r="F118" s="38">
        <f t="shared" si="6"/>
        <v>-4151307.5199999996</v>
      </c>
      <c r="G118" s="39">
        <f t="shared" si="7"/>
        <v>-0.80415734706172637</v>
      </c>
      <c r="H118" s="199">
        <f t="shared" si="11"/>
        <v>5.7451038575667655E-2</v>
      </c>
      <c r="I118" s="23" t="s">
        <v>197</v>
      </c>
      <c r="J118" s="47"/>
      <c r="K118" s="47"/>
      <c r="L118" s="47">
        <v>1</v>
      </c>
      <c r="M118" s="47"/>
      <c r="N118" s="47">
        <v>1</v>
      </c>
      <c r="O118" s="9" t="s">
        <v>198</v>
      </c>
      <c r="P118" s="58" t="s">
        <v>62</v>
      </c>
      <c r="Q118" s="256"/>
      <c r="R118" s="281"/>
    </row>
    <row r="119" spans="1:20" ht="118.8" x14ac:dyDescent="0.25">
      <c r="A119" s="68">
        <v>94</v>
      </c>
      <c r="B119" s="22" t="s">
        <v>199</v>
      </c>
      <c r="C119" s="36">
        <v>59347901.340000004</v>
      </c>
      <c r="D119" s="37">
        <v>8864208</v>
      </c>
      <c r="E119" s="37">
        <v>22020000</v>
      </c>
      <c r="F119" s="38">
        <f t="shared" si="6"/>
        <v>-37327901.340000004</v>
      </c>
      <c r="G119" s="39">
        <f t="shared" si="7"/>
        <v>-0.62896750343623864</v>
      </c>
      <c r="H119" s="40">
        <f t="shared" si="11"/>
        <v>-0.59744741144414171</v>
      </c>
      <c r="I119" s="23" t="s">
        <v>200</v>
      </c>
      <c r="J119" s="47"/>
      <c r="K119" s="47"/>
      <c r="L119" s="47"/>
      <c r="M119" s="47">
        <v>1</v>
      </c>
      <c r="N119" s="47"/>
      <c r="O119" s="9" t="s">
        <v>1460</v>
      </c>
      <c r="P119" s="58" t="s">
        <v>62</v>
      </c>
      <c r="Q119" s="256"/>
      <c r="R119" s="281"/>
    </row>
    <row r="120" spans="1:20" ht="99" customHeight="1" x14ac:dyDescent="0.25">
      <c r="A120" s="247">
        <v>95</v>
      </c>
      <c r="B120" s="22" t="s">
        <v>201</v>
      </c>
      <c r="C120" s="36">
        <v>25169100</v>
      </c>
      <c r="D120" s="37">
        <v>10184000</v>
      </c>
      <c r="E120" s="37">
        <v>10184000</v>
      </c>
      <c r="F120" s="38">
        <f t="shared" si="6"/>
        <v>-14985100</v>
      </c>
      <c r="G120" s="39">
        <f t="shared" si="7"/>
        <v>-0.59537687084560031</v>
      </c>
      <c r="H120" s="40">
        <f t="shared" si="11"/>
        <v>0</v>
      </c>
      <c r="I120" s="23" t="s">
        <v>202</v>
      </c>
      <c r="J120" s="47"/>
      <c r="K120" s="47">
        <v>1</v>
      </c>
      <c r="L120" s="47"/>
      <c r="M120" s="47"/>
      <c r="N120" s="47"/>
      <c r="O120" s="161" t="s">
        <v>1872</v>
      </c>
      <c r="P120" s="58" t="s">
        <v>9</v>
      </c>
      <c r="Q120" s="256"/>
      <c r="R120" s="281"/>
    </row>
    <row r="121" spans="1:20" ht="12.75" customHeight="1" x14ac:dyDescent="0.25">
      <c r="A121" s="500">
        <v>96</v>
      </c>
      <c r="B121" s="438" t="s">
        <v>203</v>
      </c>
      <c r="C121" s="36">
        <v>19106370.719999999</v>
      </c>
      <c r="D121" s="37">
        <v>1964000</v>
      </c>
      <c r="E121" s="37">
        <v>4515000</v>
      </c>
      <c r="F121" s="38">
        <f t="shared" si="6"/>
        <v>-14591370.719999999</v>
      </c>
      <c r="G121" s="39">
        <f t="shared" si="7"/>
        <v>-0.76369138513188017</v>
      </c>
      <c r="H121" s="40">
        <f t="shared" si="11"/>
        <v>-0.56500553709856038</v>
      </c>
      <c r="I121" s="439" t="s">
        <v>204</v>
      </c>
      <c r="J121" s="388"/>
      <c r="K121" s="388"/>
      <c r="L121" s="388">
        <v>1</v>
      </c>
      <c r="M121" s="388"/>
      <c r="N121" s="47"/>
      <c r="O121" s="455" t="s">
        <v>1870</v>
      </c>
      <c r="P121" s="440" t="s">
        <v>62</v>
      </c>
      <c r="Q121" s="419" t="s">
        <v>1619</v>
      </c>
      <c r="R121" s="285">
        <v>3288</v>
      </c>
      <c r="S121" s="346" t="s">
        <v>1871</v>
      </c>
      <c r="T121" s="320">
        <f>E121/R121</f>
        <v>1373.1751824817518</v>
      </c>
    </row>
    <row r="122" spans="1:20" ht="13.2" x14ac:dyDescent="0.25">
      <c r="A122" s="501"/>
      <c r="B122" s="438"/>
      <c r="C122" s="36">
        <v>20104542.84</v>
      </c>
      <c r="D122" s="37">
        <v>3306000</v>
      </c>
      <c r="E122" s="37">
        <v>7310000</v>
      </c>
      <c r="F122" s="38">
        <f t="shared" si="6"/>
        <v>-12794542.84</v>
      </c>
      <c r="G122" s="39">
        <f t="shared" si="7"/>
        <v>-0.6364005857693007</v>
      </c>
      <c r="H122" s="40">
        <f t="shared" si="11"/>
        <v>-0.5477428180574555</v>
      </c>
      <c r="I122" s="439"/>
      <c r="J122" s="389"/>
      <c r="K122" s="389"/>
      <c r="L122" s="389"/>
      <c r="M122" s="389"/>
      <c r="N122" s="47"/>
      <c r="O122" s="455"/>
      <c r="P122" s="440"/>
      <c r="Q122" s="420"/>
      <c r="R122" s="286">
        <v>5766</v>
      </c>
      <c r="S122" s="348" t="s">
        <v>1871</v>
      </c>
      <c r="T122" s="320">
        <f>E122/R122</f>
        <v>1267.7766215747486</v>
      </c>
    </row>
    <row r="123" spans="1:20" ht="13.2" x14ac:dyDescent="0.25">
      <c r="A123" s="501"/>
      <c r="B123" s="438"/>
      <c r="C123" s="36">
        <v>105358382.48</v>
      </c>
      <c r="D123" s="37">
        <v>6273000</v>
      </c>
      <c r="E123" s="37">
        <v>13170000</v>
      </c>
      <c r="F123" s="38">
        <f t="shared" si="6"/>
        <v>-92188382.480000004</v>
      </c>
      <c r="G123" s="39">
        <f t="shared" si="7"/>
        <v>-0.87499808093105413</v>
      </c>
      <c r="H123" s="40">
        <f t="shared" si="11"/>
        <v>-0.52369020501138952</v>
      </c>
      <c r="I123" s="439"/>
      <c r="J123" s="389"/>
      <c r="K123" s="389"/>
      <c r="L123" s="389"/>
      <c r="M123" s="389"/>
      <c r="N123" s="47"/>
      <c r="O123" s="455"/>
      <c r="P123" s="440"/>
      <c r="Q123" s="420"/>
      <c r="R123" s="287">
        <v>7384</v>
      </c>
      <c r="S123" s="348" t="s">
        <v>1871</v>
      </c>
      <c r="T123" s="320">
        <f>E123/R123</f>
        <v>1783.5861321776815</v>
      </c>
    </row>
    <row r="124" spans="1:20" ht="13.2" x14ac:dyDescent="0.25">
      <c r="A124" s="502"/>
      <c r="B124" s="438"/>
      <c r="C124" s="36">
        <v>38292493.920000002</v>
      </c>
      <c r="D124" s="37">
        <v>2694000</v>
      </c>
      <c r="E124" s="37">
        <v>6344000</v>
      </c>
      <c r="F124" s="38">
        <f t="shared" si="6"/>
        <v>-31948493.920000002</v>
      </c>
      <c r="G124" s="39">
        <f t="shared" si="7"/>
        <v>-0.83432784468794918</v>
      </c>
      <c r="H124" s="40">
        <f t="shared" si="11"/>
        <v>-0.57534678436317777</v>
      </c>
      <c r="I124" s="439"/>
      <c r="J124" s="402"/>
      <c r="K124" s="402"/>
      <c r="L124" s="402"/>
      <c r="M124" s="402"/>
      <c r="N124" s="47"/>
      <c r="O124" s="455"/>
      <c r="P124" s="440"/>
      <c r="Q124" s="420"/>
      <c r="R124" s="283">
        <v>4623</v>
      </c>
      <c r="S124" s="347" t="s">
        <v>1871</v>
      </c>
      <c r="T124" s="320">
        <f>E124/R124</f>
        <v>1372.269089335929</v>
      </c>
    </row>
    <row r="125" spans="1:20" ht="101.25" customHeight="1" x14ac:dyDescent="0.25">
      <c r="A125" s="68">
        <v>97</v>
      </c>
      <c r="B125" s="23" t="s">
        <v>205</v>
      </c>
      <c r="C125" s="36">
        <v>4461496.5199999996</v>
      </c>
      <c r="D125" s="37">
        <v>1817000</v>
      </c>
      <c r="E125" s="37">
        <v>1817000</v>
      </c>
      <c r="F125" s="38">
        <f t="shared" si="6"/>
        <v>-2644496.5199999996</v>
      </c>
      <c r="G125" s="39">
        <f t="shared" si="7"/>
        <v>-0.59273755076245127</v>
      </c>
      <c r="H125" s="40">
        <f t="shared" si="11"/>
        <v>0</v>
      </c>
      <c r="I125" s="23" t="s">
        <v>206</v>
      </c>
      <c r="J125" s="47"/>
      <c r="K125" s="47">
        <v>1</v>
      </c>
      <c r="L125" s="47"/>
      <c r="M125" s="47"/>
      <c r="N125" s="47"/>
      <c r="O125" s="9" t="s">
        <v>1461</v>
      </c>
      <c r="P125" s="69" t="s">
        <v>9</v>
      </c>
      <c r="Q125" s="256"/>
      <c r="R125" s="279">
        <v>2213</v>
      </c>
      <c r="S125" s="256" t="s">
        <v>1704</v>
      </c>
      <c r="T125" s="320">
        <f>E125/R125</f>
        <v>821.05738816086762</v>
      </c>
    </row>
    <row r="126" spans="1:20" ht="86.25" customHeight="1" x14ac:dyDescent="0.25">
      <c r="A126" s="68">
        <v>98</v>
      </c>
      <c r="B126" s="22" t="s">
        <v>208</v>
      </c>
      <c r="C126" s="36">
        <v>26220061.670000002</v>
      </c>
      <c r="D126" s="37">
        <v>14426000</v>
      </c>
      <c r="E126" s="37">
        <v>16800000</v>
      </c>
      <c r="F126" s="38">
        <f t="shared" si="6"/>
        <v>-9420061.6700000018</v>
      </c>
      <c r="G126" s="39">
        <f t="shared" si="7"/>
        <v>-0.35926924156620421</v>
      </c>
      <c r="H126" s="40">
        <f t="shared" si="11"/>
        <v>-0.1413095238095238</v>
      </c>
      <c r="I126" s="23" t="s">
        <v>209</v>
      </c>
      <c r="J126" s="47"/>
      <c r="K126" s="47"/>
      <c r="L126" s="47"/>
      <c r="M126" s="47">
        <v>1</v>
      </c>
      <c r="N126" s="47"/>
      <c r="O126" s="9" t="s">
        <v>1462</v>
      </c>
      <c r="P126" s="8" t="s">
        <v>9</v>
      </c>
      <c r="Q126" s="257" t="s">
        <v>1619</v>
      </c>
      <c r="R126" s="281"/>
    </row>
    <row r="127" spans="1:20" ht="44.25" customHeight="1" x14ac:dyDescent="0.25">
      <c r="A127" s="68">
        <v>99</v>
      </c>
      <c r="B127" s="22" t="s">
        <v>210</v>
      </c>
      <c r="C127" s="36">
        <v>29110214</v>
      </c>
      <c r="D127" s="37">
        <v>2561000</v>
      </c>
      <c r="E127" s="37">
        <v>7907000</v>
      </c>
      <c r="F127" s="38">
        <f t="shared" si="6"/>
        <v>-21203214</v>
      </c>
      <c r="G127" s="39">
        <f t="shared" si="7"/>
        <v>-0.72837712563707024</v>
      </c>
      <c r="H127" s="40">
        <f t="shared" si="11"/>
        <v>-0.67610977614771717</v>
      </c>
      <c r="I127" s="23" t="s">
        <v>211</v>
      </c>
      <c r="J127" s="47"/>
      <c r="K127" s="47"/>
      <c r="L127" s="47"/>
      <c r="M127" s="47">
        <v>1</v>
      </c>
      <c r="N127" s="47"/>
      <c r="O127" s="7" t="s">
        <v>76</v>
      </c>
      <c r="P127" s="59" t="s">
        <v>9</v>
      </c>
      <c r="Q127" s="255" t="s">
        <v>1619</v>
      </c>
      <c r="R127" s="342">
        <v>4149</v>
      </c>
      <c r="S127" s="256" t="s">
        <v>1869</v>
      </c>
      <c r="T127" s="320">
        <f>E127/R127</f>
        <v>1905.7604241986021</v>
      </c>
    </row>
    <row r="128" spans="1:20" ht="66" x14ac:dyDescent="0.25">
      <c r="A128" s="68">
        <v>100</v>
      </c>
      <c r="B128" s="159" t="s">
        <v>212</v>
      </c>
      <c r="C128" s="36">
        <v>10077402.960000001</v>
      </c>
      <c r="D128" s="37">
        <v>2082000</v>
      </c>
      <c r="E128" s="37">
        <v>2200000</v>
      </c>
      <c r="F128" s="38">
        <f t="shared" si="6"/>
        <v>-7877402.9600000009</v>
      </c>
      <c r="G128" s="39">
        <f t="shared" si="7"/>
        <v>-0.78168978567867053</v>
      </c>
      <c r="H128" s="40">
        <f t="shared" si="11"/>
        <v>-5.3636363636363635E-2</v>
      </c>
      <c r="I128" s="23" t="s">
        <v>213</v>
      </c>
      <c r="J128" s="47"/>
      <c r="K128" s="47"/>
      <c r="L128" s="47"/>
      <c r="M128" s="47">
        <v>1</v>
      </c>
      <c r="N128" s="47">
        <v>1</v>
      </c>
      <c r="O128" s="161" t="s">
        <v>1873</v>
      </c>
      <c r="P128" s="160" t="s">
        <v>62</v>
      </c>
      <c r="Q128" s="257" t="s">
        <v>1619</v>
      </c>
      <c r="R128" s="281"/>
    </row>
    <row r="129" spans="1:20" ht="105.6" x14ac:dyDescent="0.25">
      <c r="A129" s="68">
        <v>101</v>
      </c>
      <c r="B129" s="159" t="s">
        <v>214</v>
      </c>
      <c r="C129" s="36">
        <v>5153390</v>
      </c>
      <c r="D129" s="37">
        <v>1040000</v>
      </c>
      <c r="E129" s="37">
        <v>2047000</v>
      </c>
      <c r="F129" s="38">
        <f t="shared" ref="F129:F192" si="13">E129-C129</f>
        <v>-3106390</v>
      </c>
      <c r="G129" s="39">
        <f t="shared" si="7"/>
        <v>-0.60278573909601252</v>
      </c>
      <c r="H129" s="40">
        <f t="shared" si="11"/>
        <v>-0.49193942354665365</v>
      </c>
      <c r="I129" s="23" t="s">
        <v>215</v>
      </c>
      <c r="J129" s="47"/>
      <c r="K129" s="47"/>
      <c r="L129" s="47"/>
      <c r="M129" s="47">
        <v>1</v>
      </c>
      <c r="N129" s="47"/>
      <c r="O129" s="7" t="s">
        <v>1463</v>
      </c>
      <c r="P129" s="160" t="s">
        <v>9</v>
      </c>
      <c r="Q129" s="257" t="s">
        <v>1619</v>
      </c>
      <c r="R129" s="283"/>
      <c r="S129" s="291"/>
    </row>
    <row r="130" spans="1:20" ht="96.75" customHeight="1" x14ac:dyDescent="0.25">
      <c r="A130" s="68">
        <v>102</v>
      </c>
      <c r="B130" s="153" t="s">
        <v>1868</v>
      </c>
      <c r="C130" s="36">
        <v>7385545.25</v>
      </c>
      <c r="D130" s="37">
        <v>1448000</v>
      </c>
      <c r="E130" s="37">
        <v>1448000</v>
      </c>
      <c r="F130" s="38">
        <f t="shared" si="13"/>
        <v>-5937545.25</v>
      </c>
      <c r="G130" s="39">
        <f t="shared" ref="G130:G193" si="14">F130/C130</f>
        <v>-0.80394135422838275</v>
      </c>
      <c r="H130" s="40">
        <f t="shared" si="11"/>
        <v>0</v>
      </c>
      <c r="I130" s="23" t="s">
        <v>216</v>
      </c>
      <c r="J130" s="47"/>
      <c r="K130" s="47"/>
      <c r="L130" s="47"/>
      <c r="M130" s="47">
        <v>1</v>
      </c>
      <c r="N130" s="47">
        <v>1</v>
      </c>
      <c r="O130" s="21" t="s">
        <v>1571</v>
      </c>
      <c r="P130" s="129" t="s">
        <v>9</v>
      </c>
      <c r="Q130" s="256"/>
      <c r="R130" s="283">
        <v>1585</v>
      </c>
      <c r="S130" s="256" t="s">
        <v>1874</v>
      </c>
      <c r="T130" s="320">
        <f t="shared" ref="T130:T137" si="15">E130/R130</f>
        <v>913.56466876971604</v>
      </c>
    </row>
    <row r="131" spans="1:20" ht="42.75" customHeight="1" x14ac:dyDescent="0.25">
      <c r="A131" s="68">
        <v>103</v>
      </c>
      <c r="B131" s="22" t="s">
        <v>217</v>
      </c>
      <c r="C131" s="36">
        <v>19754907.52</v>
      </c>
      <c r="D131" s="37">
        <v>6112000</v>
      </c>
      <c r="E131" s="37">
        <v>8700000</v>
      </c>
      <c r="F131" s="38">
        <f t="shared" si="13"/>
        <v>-11054907.52</v>
      </c>
      <c r="G131" s="39">
        <f t="shared" si="14"/>
        <v>-0.55960310159933357</v>
      </c>
      <c r="H131" s="40">
        <f t="shared" si="11"/>
        <v>-0.29747126436781607</v>
      </c>
      <c r="I131" s="23" t="s">
        <v>218</v>
      </c>
      <c r="J131" s="47"/>
      <c r="K131" s="47"/>
      <c r="L131" s="47"/>
      <c r="M131" s="47">
        <v>1</v>
      </c>
      <c r="N131" s="47"/>
      <c r="O131" s="7" t="s">
        <v>76</v>
      </c>
      <c r="P131" s="59" t="s">
        <v>9</v>
      </c>
      <c r="Q131" s="253" t="s">
        <v>1619</v>
      </c>
      <c r="R131" s="288">
        <v>813.4</v>
      </c>
      <c r="S131" s="256" t="s">
        <v>1791</v>
      </c>
      <c r="T131" s="320">
        <f t="shared" si="15"/>
        <v>10695.844602901401</v>
      </c>
    </row>
    <row r="132" spans="1:20" ht="42" customHeight="1" x14ac:dyDescent="0.25">
      <c r="A132" s="68">
        <v>104</v>
      </c>
      <c r="B132" s="22" t="s">
        <v>219</v>
      </c>
      <c r="C132" s="36">
        <v>36163089.869999997</v>
      </c>
      <c r="D132" s="37">
        <v>19975000</v>
      </c>
      <c r="E132" s="37">
        <v>17952000</v>
      </c>
      <c r="F132" s="38">
        <f t="shared" si="13"/>
        <v>-18211089.869999997</v>
      </c>
      <c r="G132" s="39">
        <f t="shared" si="14"/>
        <v>-0.50358224187882428</v>
      </c>
      <c r="H132" s="199">
        <f t="shared" si="11"/>
        <v>0.11268939393939394</v>
      </c>
      <c r="I132" s="23" t="s">
        <v>220</v>
      </c>
      <c r="J132" s="47"/>
      <c r="K132" s="47"/>
      <c r="L132" s="47"/>
      <c r="M132" s="47">
        <v>1</v>
      </c>
      <c r="N132" s="47">
        <v>1</v>
      </c>
      <c r="O132" s="7" t="s">
        <v>76</v>
      </c>
      <c r="P132" s="59" t="s">
        <v>9</v>
      </c>
      <c r="Q132" s="253" t="s">
        <v>1619</v>
      </c>
      <c r="R132" s="278">
        <v>1489</v>
      </c>
      <c r="S132" s="256" t="s">
        <v>1875</v>
      </c>
      <c r="T132" s="320">
        <f t="shared" si="15"/>
        <v>12056.413700470113</v>
      </c>
    </row>
    <row r="133" spans="1:20" ht="41.25" customHeight="1" x14ac:dyDescent="0.25">
      <c r="A133" s="68">
        <v>105</v>
      </c>
      <c r="B133" s="22" t="s">
        <v>221</v>
      </c>
      <c r="C133" s="36">
        <v>38589344.189999998</v>
      </c>
      <c r="D133" s="37">
        <v>20619000</v>
      </c>
      <c r="E133" s="37">
        <v>19207000</v>
      </c>
      <c r="F133" s="38">
        <f t="shared" si="13"/>
        <v>-19382344.189999998</v>
      </c>
      <c r="G133" s="39">
        <f t="shared" si="14"/>
        <v>-0.50227192497929829</v>
      </c>
      <c r="H133" s="199">
        <f t="shared" si="11"/>
        <v>7.3514864372364236E-2</v>
      </c>
      <c r="I133" s="23" t="s">
        <v>222</v>
      </c>
      <c r="J133" s="47"/>
      <c r="K133" s="47"/>
      <c r="L133" s="47"/>
      <c r="M133" s="47">
        <v>1</v>
      </c>
      <c r="N133" s="47">
        <v>1</v>
      </c>
      <c r="O133" s="7" t="s">
        <v>76</v>
      </c>
      <c r="P133" s="59" t="s">
        <v>9</v>
      </c>
      <c r="Q133" s="253" t="s">
        <v>1619</v>
      </c>
      <c r="R133" s="278">
        <v>1588.9</v>
      </c>
      <c r="S133" s="256" t="s">
        <v>1791</v>
      </c>
      <c r="T133" s="320">
        <f t="shared" si="15"/>
        <v>12088.237145194787</v>
      </c>
    </row>
    <row r="134" spans="1:20" ht="13.2" x14ac:dyDescent="0.25">
      <c r="A134" s="508">
        <v>106</v>
      </c>
      <c r="B134" s="438" t="s">
        <v>223</v>
      </c>
      <c r="C134" s="36">
        <v>31656857.219999999</v>
      </c>
      <c r="D134" s="37">
        <v>3103000</v>
      </c>
      <c r="E134" s="37">
        <v>2450240</v>
      </c>
      <c r="F134" s="38">
        <f t="shared" si="13"/>
        <v>-29206617.219999999</v>
      </c>
      <c r="G134" s="39">
        <f t="shared" si="14"/>
        <v>-0.92260002365452753</v>
      </c>
      <c r="H134" s="199">
        <f t="shared" si="11"/>
        <v>0.26640655609246439</v>
      </c>
      <c r="I134" s="439" t="s">
        <v>224</v>
      </c>
      <c r="J134" s="388"/>
      <c r="K134" s="388"/>
      <c r="L134" s="388"/>
      <c r="M134" s="388">
        <v>1</v>
      </c>
      <c r="N134" s="47">
        <v>1</v>
      </c>
      <c r="O134" s="407" t="s">
        <v>76</v>
      </c>
      <c r="P134" s="442" t="s">
        <v>9</v>
      </c>
      <c r="Q134" s="395" t="s">
        <v>1619</v>
      </c>
      <c r="R134" s="267">
        <v>2097</v>
      </c>
      <c r="S134" s="346" t="s">
        <v>1876</v>
      </c>
      <c r="T134" s="320">
        <f t="shared" si="15"/>
        <v>1168.4501669051026</v>
      </c>
    </row>
    <row r="135" spans="1:20" ht="13.2" x14ac:dyDescent="0.25">
      <c r="A135" s="509"/>
      <c r="B135" s="438"/>
      <c r="C135" s="36">
        <v>5417324.5700000003</v>
      </c>
      <c r="D135" s="37">
        <v>2158000</v>
      </c>
      <c r="E135" s="37">
        <v>2021000</v>
      </c>
      <c r="F135" s="38">
        <f t="shared" si="13"/>
        <v>-3396324.5700000003</v>
      </c>
      <c r="G135" s="39">
        <f t="shared" si="14"/>
        <v>-0.62693761950467741</v>
      </c>
      <c r="H135" s="199">
        <f t="shared" si="11"/>
        <v>6.7788223651657598E-2</v>
      </c>
      <c r="I135" s="439"/>
      <c r="J135" s="389"/>
      <c r="K135" s="389"/>
      <c r="L135" s="389"/>
      <c r="M135" s="389"/>
      <c r="N135" s="47">
        <v>1</v>
      </c>
      <c r="O135" s="407"/>
      <c r="P135" s="442"/>
      <c r="Q135" s="396"/>
      <c r="R135" s="267">
        <v>1673</v>
      </c>
      <c r="S135" s="348" t="s">
        <v>1707</v>
      </c>
      <c r="T135" s="320">
        <f t="shared" si="15"/>
        <v>1208.0095636580993</v>
      </c>
    </row>
    <row r="136" spans="1:20" ht="13.2" x14ac:dyDescent="0.25">
      <c r="A136" s="509"/>
      <c r="B136" s="438"/>
      <c r="C136" s="36">
        <v>24367760.18</v>
      </c>
      <c r="D136" s="37">
        <v>2291000</v>
      </c>
      <c r="E136" s="37">
        <v>1990000</v>
      </c>
      <c r="F136" s="38">
        <f t="shared" si="13"/>
        <v>-22377760.18</v>
      </c>
      <c r="G136" s="39">
        <f t="shared" si="14"/>
        <v>-0.9183347182793884</v>
      </c>
      <c r="H136" s="199">
        <f t="shared" si="11"/>
        <v>0.15125628140703518</v>
      </c>
      <c r="I136" s="439"/>
      <c r="J136" s="389"/>
      <c r="K136" s="389"/>
      <c r="L136" s="389"/>
      <c r="M136" s="389"/>
      <c r="N136" s="47">
        <v>1</v>
      </c>
      <c r="O136" s="407"/>
      <c r="P136" s="442"/>
      <c r="Q136" s="396"/>
      <c r="R136" s="267">
        <v>1643</v>
      </c>
      <c r="S136" s="348" t="s">
        <v>1877</v>
      </c>
      <c r="T136" s="320">
        <f t="shared" si="15"/>
        <v>1211.1990261716373</v>
      </c>
    </row>
    <row r="137" spans="1:20" ht="13.2" x14ac:dyDescent="0.25">
      <c r="A137" s="510"/>
      <c r="B137" s="438"/>
      <c r="C137" s="36">
        <v>64219355.799999997</v>
      </c>
      <c r="D137" s="37">
        <v>5894000</v>
      </c>
      <c r="E137" s="37">
        <v>4561000</v>
      </c>
      <c r="F137" s="38">
        <f t="shared" si="13"/>
        <v>-59658355.799999997</v>
      </c>
      <c r="G137" s="39">
        <f t="shared" si="14"/>
        <v>-0.92897779893332411</v>
      </c>
      <c r="H137" s="199">
        <f t="shared" si="11"/>
        <v>0.29226046919535192</v>
      </c>
      <c r="I137" s="439"/>
      <c r="J137" s="402"/>
      <c r="K137" s="402"/>
      <c r="L137" s="402"/>
      <c r="M137" s="402"/>
      <c r="N137" s="47">
        <v>1</v>
      </c>
      <c r="O137" s="407"/>
      <c r="P137" s="442"/>
      <c r="Q137" s="397"/>
      <c r="R137" s="289">
        <v>4330</v>
      </c>
      <c r="S137" s="347" t="s">
        <v>1624</v>
      </c>
      <c r="T137" s="320">
        <f t="shared" si="15"/>
        <v>1053.3487297921479</v>
      </c>
    </row>
    <row r="138" spans="1:20" ht="13.2" x14ac:dyDescent="0.25">
      <c r="A138" s="503">
        <v>107</v>
      </c>
      <c r="B138" s="438" t="s">
        <v>225</v>
      </c>
      <c r="C138" s="36">
        <v>7890160.8099999996</v>
      </c>
      <c r="D138" s="37">
        <v>693105</v>
      </c>
      <c r="E138" s="37">
        <v>722000</v>
      </c>
      <c r="F138" s="38">
        <f t="shared" si="13"/>
        <v>-7168160.8099999996</v>
      </c>
      <c r="G138" s="39">
        <f t="shared" si="14"/>
        <v>-0.9084936267604411</v>
      </c>
      <c r="H138" s="40">
        <f t="shared" si="11"/>
        <v>-4.0020775623268695E-2</v>
      </c>
      <c r="I138" s="439" t="s">
        <v>226</v>
      </c>
      <c r="J138" s="388"/>
      <c r="K138" s="388"/>
      <c r="L138" s="388"/>
      <c r="M138" s="388">
        <v>1</v>
      </c>
      <c r="N138" s="47">
        <v>1</v>
      </c>
      <c r="O138" s="407" t="s">
        <v>76</v>
      </c>
      <c r="P138" s="442" t="s">
        <v>9</v>
      </c>
      <c r="Q138" s="398" t="s">
        <v>1619</v>
      </c>
    </row>
    <row r="139" spans="1:20" ht="27.75" customHeight="1" x14ac:dyDescent="0.25">
      <c r="A139" s="505"/>
      <c r="B139" s="438"/>
      <c r="C139" s="36">
        <v>10429065</v>
      </c>
      <c r="D139" s="37">
        <v>916500</v>
      </c>
      <c r="E139" s="37">
        <v>936000</v>
      </c>
      <c r="F139" s="38">
        <f t="shared" si="13"/>
        <v>-9493065</v>
      </c>
      <c r="G139" s="39">
        <f t="shared" si="14"/>
        <v>-0.91025082306036065</v>
      </c>
      <c r="H139" s="40">
        <f t="shared" si="11"/>
        <v>-2.0833333333333332E-2</v>
      </c>
      <c r="I139" s="439"/>
      <c r="J139" s="402"/>
      <c r="K139" s="402"/>
      <c r="L139" s="402"/>
      <c r="M139" s="402"/>
      <c r="N139" s="47">
        <v>1</v>
      </c>
      <c r="O139" s="407"/>
      <c r="P139" s="442"/>
      <c r="Q139" s="399"/>
    </row>
    <row r="140" spans="1:20" ht="52.8" x14ac:dyDescent="0.25">
      <c r="A140" s="60">
        <v>108</v>
      </c>
      <c r="B140" s="22" t="s">
        <v>227</v>
      </c>
      <c r="C140" s="36">
        <v>22844405.760000002</v>
      </c>
      <c r="D140" s="37">
        <v>7635000</v>
      </c>
      <c r="E140" s="37">
        <v>6635000</v>
      </c>
      <c r="F140" s="38">
        <f t="shared" si="13"/>
        <v>-16209405.760000002</v>
      </c>
      <c r="G140" s="39">
        <f t="shared" si="14"/>
        <v>-0.70955690116405989</v>
      </c>
      <c r="H140" s="199">
        <f t="shared" si="11"/>
        <v>0.15071590052750566</v>
      </c>
      <c r="I140" s="23" t="s">
        <v>228</v>
      </c>
      <c r="J140" s="47"/>
      <c r="K140" s="47"/>
      <c r="L140" s="47"/>
      <c r="M140" s="47">
        <v>1</v>
      </c>
      <c r="N140" s="47">
        <v>1</v>
      </c>
      <c r="O140" s="161" t="s">
        <v>1878</v>
      </c>
      <c r="P140" s="58" t="s">
        <v>9</v>
      </c>
      <c r="Q140" s="253" t="s">
        <v>1619</v>
      </c>
    </row>
    <row r="141" spans="1:20" ht="114.75" customHeight="1" x14ac:dyDescent="0.25">
      <c r="A141" s="131">
        <v>109</v>
      </c>
      <c r="B141" s="159" t="s">
        <v>1879</v>
      </c>
      <c r="C141" s="36">
        <v>27367388.289999999</v>
      </c>
      <c r="D141" s="37">
        <v>2520000</v>
      </c>
      <c r="E141" s="37">
        <v>5426000</v>
      </c>
      <c r="F141" s="38">
        <f t="shared" si="13"/>
        <v>-21941388.289999999</v>
      </c>
      <c r="G141" s="39">
        <f t="shared" si="14"/>
        <v>-0.80173482604539759</v>
      </c>
      <c r="H141" s="40">
        <f t="shared" si="11"/>
        <v>-0.53556948028013274</v>
      </c>
      <c r="I141" s="23" t="s">
        <v>229</v>
      </c>
      <c r="J141" s="47"/>
      <c r="K141" s="47"/>
      <c r="L141" s="47"/>
      <c r="M141" s="47">
        <v>1</v>
      </c>
      <c r="N141" s="47"/>
      <c r="O141" s="162" t="s">
        <v>1885</v>
      </c>
      <c r="P141" s="160" t="s">
        <v>62</v>
      </c>
      <c r="Q141" s="256"/>
    </row>
    <row r="142" spans="1:20" ht="119.25" customHeight="1" x14ac:dyDescent="0.25">
      <c r="A142" s="168">
        <v>110</v>
      </c>
      <c r="B142" s="165" t="s">
        <v>230</v>
      </c>
      <c r="C142" s="36">
        <v>7875570.8700000001</v>
      </c>
      <c r="D142" s="37">
        <v>3206000</v>
      </c>
      <c r="E142" s="37">
        <v>4337000</v>
      </c>
      <c r="F142" s="38">
        <f t="shared" si="13"/>
        <v>-3538570.87</v>
      </c>
      <c r="G142" s="39">
        <f t="shared" si="14"/>
        <v>-0.44930976159192382</v>
      </c>
      <c r="H142" s="40">
        <f t="shared" si="11"/>
        <v>-0.2607793405579894</v>
      </c>
      <c r="I142" s="23" t="s">
        <v>231</v>
      </c>
      <c r="J142" s="47"/>
      <c r="K142" s="47"/>
      <c r="L142" s="47"/>
      <c r="M142" s="47">
        <v>1</v>
      </c>
      <c r="N142" s="47"/>
      <c r="O142" s="167" t="s">
        <v>1886</v>
      </c>
      <c r="P142" s="164" t="s">
        <v>62</v>
      </c>
      <c r="Q142" s="259" t="s">
        <v>1619</v>
      </c>
      <c r="R142" s="289"/>
      <c r="S142" s="291"/>
    </row>
    <row r="143" spans="1:20" ht="85.5" customHeight="1" x14ac:dyDescent="0.25">
      <c r="A143" s="43">
        <v>111</v>
      </c>
      <c r="B143" s="22" t="s">
        <v>232</v>
      </c>
      <c r="C143" s="36">
        <v>13197739.300000001</v>
      </c>
      <c r="D143" s="37">
        <v>3616000</v>
      </c>
      <c r="E143" s="37">
        <v>3616000</v>
      </c>
      <c r="F143" s="38">
        <f t="shared" si="13"/>
        <v>-9581739.3000000007</v>
      </c>
      <c r="G143" s="39">
        <f t="shared" si="14"/>
        <v>-0.7260136817522983</v>
      </c>
      <c r="H143" s="40">
        <f t="shared" si="11"/>
        <v>0</v>
      </c>
      <c r="I143" s="23" t="s">
        <v>9</v>
      </c>
      <c r="J143" s="47">
        <v>1</v>
      </c>
      <c r="K143" s="47"/>
      <c r="L143" s="47"/>
      <c r="M143" s="47"/>
      <c r="N143" s="47"/>
      <c r="O143" s="162" t="s">
        <v>233</v>
      </c>
      <c r="P143" s="58" t="s">
        <v>9</v>
      </c>
      <c r="Q143" s="256"/>
      <c r="R143" s="283">
        <v>188.1</v>
      </c>
      <c r="S143" s="256" t="s">
        <v>1880</v>
      </c>
      <c r="T143" s="320">
        <f>E143/R143</f>
        <v>19223.817118553961</v>
      </c>
    </row>
    <row r="144" spans="1:20" ht="12.75" customHeight="1" x14ac:dyDescent="0.25">
      <c r="A144" s="500">
        <v>112</v>
      </c>
      <c r="B144" s="438" t="s">
        <v>1883</v>
      </c>
      <c r="C144" s="36">
        <v>48260</v>
      </c>
      <c r="D144" s="37">
        <v>29000</v>
      </c>
      <c r="E144" s="37">
        <v>42560</v>
      </c>
      <c r="F144" s="38">
        <f t="shared" si="13"/>
        <v>-5700</v>
      </c>
      <c r="G144" s="39">
        <f t="shared" si="14"/>
        <v>-0.11811023622047244</v>
      </c>
      <c r="H144" s="40">
        <f t="shared" si="11"/>
        <v>-0.31860902255639095</v>
      </c>
      <c r="I144" s="439" t="s">
        <v>234</v>
      </c>
      <c r="J144" s="388"/>
      <c r="K144" s="388"/>
      <c r="L144" s="388"/>
      <c r="M144" s="388">
        <v>1</v>
      </c>
      <c r="N144" s="47"/>
      <c r="O144" s="403" t="s">
        <v>1884</v>
      </c>
      <c r="P144" s="442" t="s">
        <v>9</v>
      </c>
      <c r="Q144" s="372"/>
      <c r="R144" s="267">
        <v>80</v>
      </c>
      <c r="S144" s="348" t="s">
        <v>1704</v>
      </c>
      <c r="T144" s="320">
        <f>E144/R144</f>
        <v>532</v>
      </c>
    </row>
    <row r="145" spans="1:20" ht="93.9" customHeight="1" x14ac:dyDescent="0.25">
      <c r="A145" s="502"/>
      <c r="B145" s="438"/>
      <c r="C145" s="36">
        <v>9216252</v>
      </c>
      <c r="D145" s="37">
        <v>5594000</v>
      </c>
      <c r="E145" s="37">
        <v>6526268</v>
      </c>
      <c r="F145" s="38">
        <f t="shared" si="13"/>
        <v>-2689984</v>
      </c>
      <c r="G145" s="39">
        <f t="shared" si="14"/>
        <v>-0.29187396351575456</v>
      </c>
      <c r="H145" s="40">
        <f t="shared" si="11"/>
        <v>-0.14284856214914865</v>
      </c>
      <c r="I145" s="439"/>
      <c r="J145" s="402"/>
      <c r="K145" s="402"/>
      <c r="L145" s="402"/>
      <c r="M145" s="402"/>
      <c r="N145" s="47"/>
      <c r="O145" s="404"/>
      <c r="P145" s="442"/>
      <c r="Q145" s="373"/>
      <c r="R145" s="289">
        <v>15284</v>
      </c>
      <c r="S145" s="347" t="s">
        <v>1704</v>
      </c>
      <c r="T145" s="320">
        <f>E145/R145</f>
        <v>427</v>
      </c>
    </row>
    <row r="146" spans="1:20" ht="44.25" customHeight="1" x14ac:dyDescent="0.25">
      <c r="A146" s="34">
        <v>113</v>
      </c>
      <c r="B146" s="166" t="s">
        <v>1882</v>
      </c>
      <c r="C146" s="36">
        <v>16570770.27</v>
      </c>
      <c r="D146" s="37">
        <v>3894453</v>
      </c>
      <c r="E146" s="37">
        <v>3894453</v>
      </c>
      <c r="F146" s="38">
        <f t="shared" si="13"/>
        <v>-12676317.27</v>
      </c>
      <c r="G146" s="39">
        <f t="shared" si="14"/>
        <v>-0.76498056900525724</v>
      </c>
      <c r="H146" s="40">
        <f t="shared" si="11"/>
        <v>0</v>
      </c>
      <c r="I146" s="23" t="s">
        <v>9</v>
      </c>
      <c r="J146" s="47">
        <v>1</v>
      </c>
      <c r="K146" s="47"/>
      <c r="L146" s="47"/>
      <c r="M146" s="47"/>
      <c r="N146" s="47"/>
      <c r="O146" s="162" t="s">
        <v>233</v>
      </c>
      <c r="P146" s="58" t="s">
        <v>9</v>
      </c>
      <c r="Q146" s="256"/>
    </row>
    <row r="147" spans="1:20" ht="131.25" customHeight="1" x14ac:dyDescent="0.25">
      <c r="A147" s="131">
        <v>114</v>
      </c>
      <c r="B147" s="165" t="s">
        <v>1881</v>
      </c>
      <c r="C147" s="36">
        <v>3740684.85</v>
      </c>
      <c r="D147" s="37">
        <v>468000</v>
      </c>
      <c r="E147" s="37">
        <v>687665</v>
      </c>
      <c r="F147" s="38">
        <f t="shared" si="13"/>
        <v>-3053019.85</v>
      </c>
      <c r="G147" s="39">
        <f t="shared" si="14"/>
        <v>-0.81616601569629688</v>
      </c>
      <c r="H147" s="40">
        <f t="shared" si="11"/>
        <v>-0.31943606261769902</v>
      </c>
      <c r="I147" s="23" t="s">
        <v>235</v>
      </c>
      <c r="J147" s="47"/>
      <c r="K147" s="47"/>
      <c r="L147" s="47"/>
      <c r="M147" s="47">
        <v>1</v>
      </c>
      <c r="N147" s="47"/>
      <c r="O147" s="162" t="s">
        <v>1887</v>
      </c>
      <c r="P147" s="164" t="s">
        <v>62</v>
      </c>
      <c r="Q147" s="256"/>
      <c r="R147" s="289"/>
      <c r="S147" s="291"/>
    </row>
    <row r="148" spans="1:20" ht="42.75" customHeight="1" x14ac:dyDescent="0.25">
      <c r="A148" s="249">
        <v>115</v>
      </c>
      <c r="B148" s="166" t="s">
        <v>1888</v>
      </c>
      <c r="C148" s="36">
        <v>156238981.59</v>
      </c>
      <c r="D148" s="37">
        <v>69472000</v>
      </c>
      <c r="E148" s="37">
        <v>69335000</v>
      </c>
      <c r="F148" s="38">
        <f t="shared" si="13"/>
        <v>-86903981.590000004</v>
      </c>
      <c r="G148" s="39">
        <f t="shared" si="14"/>
        <v>-0.55622470593191742</v>
      </c>
      <c r="H148" s="199">
        <f t="shared" si="11"/>
        <v>1.9759140405278719E-3</v>
      </c>
      <c r="I148" s="23" t="s">
        <v>236</v>
      </c>
      <c r="J148" s="47"/>
      <c r="K148" s="47"/>
      <c r="L148" s="47"/>
      <c r="M148" s="47">
        <v>1</v>
      </c>
      <c r="N148" s="47">
        <v>1</v>
      </c>
      <c r="O148" s="162" t="s">
        <v>1890</v>
      </c>
      <c r="P148" s="59" t="s">
        <v>9</v>
      </c>
      <c r="Q148" s="256"/>
      <c r="R148" s="290">
        <v>5854.5</v>
      </c>
      <c r="S148" s="256" t="s">
        <v>1889</v>
      </c>
      <c r="T148" s="320">
        <f>E148/R148</f>
        <v>11843.026731574002</v>
      </c>
    </row>
    <row r="149" spans="1:20" ht="42.75" customHeight="1" x14ac:dyDescent="0.25">
      <c r="A149" s="247">
        <v>116</v>
      </c>
      <c r="B149" s="166" t="s">
        <v>1892</v>
      </c>
      <c r="C149" s="36">
        <v>10518368</v>
      </c>
      <c r="D149" s="37">
        <v>4690000</v>
      </c>
      <c r="E149" s="37">
        <v>3565000</v>
      </c>
      <c r="F149" s="38">
        <f t="shared" si="13"/>
        <v>-6953368</v>
      </c>
      <c r="G149" s="39">
        <f t="shared" si="14"/>
        <v>-0.66106909360843813</v>
      </c>
      <c r="H149" s="199">
        <f t="shared" si="11"/>
        <v>0.31556802244039273</v>
      </c>
      <c r="I149" s="23" t="s">
        <v>237</v>
      </c>
      <c r="J149" s="47"/>
      <c r="K149" s="47"/>
      <c r="L149" s="47"/>
      <c r="M149" s="47">
        <v>1</v>
      </c>
      <c r="N149" s="47">
        <v>1</v>
      </c>
      <c r="O149" s="162" t="s">
        <v>1890</v>
      </c>
      <c r="P149" s="59" t="s">
        <v>9</v>
      </c>
      <c r="Q149" s="256"/>
    </row>
    <row r="150" spans="1:20" ht="114.75" customHeight="1" x14ac:dyDescent="0.25">
      <c r="A150" s="249">
        <v>117</v>
      </c>
      <c r="B150" s="166" t="s">
        <v>1893</v>
      </c>
      <c r="C150" s="36">
        <v>693093363.65999997</v>
      </c>
      <c r="D150" s="37">
        <v>242792044</v>
      </c>
      <c r="E150" s="37">
        <v>333547000</v>
      </c>
      <c r="F150" s="38">
        <f t="shared" si="13"/>
        <v>-359546363.65999997</v>
      </c>
      <c r="G150" s="39">
        <f t="shared" si="14"/>
        <v>-0.51875603275344162</v>
      </c>
      <c r="H150" s="40">
        <f t="shared" si="11"/>
        <v>-0.27209045801641146</v>
      </c>
      <c r="I150" s="23" t="s">
        <v>238</v>
      </c>
      <c r="J150" s="47"/>
      <c r="K150" s="47"/>
      <c r="L150" s="47"/>
      <c r="M150" s="47">
        <v>1</v>
      </c>
      <c r="N150" s="47"/>
      <c r="O150" s="162" t="s">
        <v>1891</v>
      </c>
      <c r="P150" s="58" t="s">
        <v>62</v>
      </c>
      <c r="Q150" s="256"/>
      <c r="R150" s="289"/>
      <c r="S150" s="291"/>
    </row>
    <row r="151" spans="1:20" ht="101.25" customHeight="1" x14ac:dyDescent="0.25">
      <c r="A151" s="247">
        <v>118</v>
      </c>
      <c r="B151" s="22" t="s">
        <v>239</v>
      </c>
      <c r="C151" s="36">
        <v>18821931.969999999</v>
      </c>
      <c r="D151" s="37">
        <v>9159000</v>
      </c>
      <c r="E151" s="37">
        <v>9159000</v>
      </c>
      <c r="F151" s="38">
        <f t="shared" si="13"/>
        <v>-9662931.9699999988</v>
      </c>
      <c r="G151" s="39">
        <f t="shared" si="14"/>
        <v>-0.51338682901423749</v>
      </c>
      <c r="H151" s="40">
        <f t="shared" si="11"/>
        <v>0</v>
      </c>
      <c r="I151" s="23" t="s">
        <v>240</v>
      </c>
      <c r="J151" s="47">
        <v>1</v>
      </c>
      <c r="K151" s="47"/>
      <c r="L151" s="47"/>
      <c r="M151" s="47"/>
      <c r="N151" s="47"/>
      <c r="O151" s="162" t="s">
        <v>241</v>
      </c>
      <c r="P151" s="59" t="s">
        <v>9</v>
      </c>
      <c r="Q151" s="256"/>
      <c r="R151" s="289">
        <v>14797</v>
      </c>
      <c r="S151" s="256" t="s">
        <v>1751</v>
      </c>
      <c r="T151" s="320">
        <f>E151/R151</f>
        <v>618.97681962559977</v>
      </c>
    </row>
    <row r="152" spans="1:20" ht="95.25" customHeight="1" x14ac:dyDescent="0.25">
      <c r="A152" s="249">
        <v>119</v>
      </c>
      <c r="B152" s="22" t="s">
        <v>242</v>
      </c>
      <c r="C152" s="36">
        <v>38031199.340000004</v>
      </c>
      <c r="D152" s="37">
        <v>20642000</v>
      </c>
      <c r="E152" s="37">
        <v>20642000</v>
      </c>
      <c r="F152" s="38">
        <f t="shared" si="13"/>
        <v>-17389199.340000004</v>
      </c>
      <c r="G152" s="39">
        <f t="shared" si="14"/>
        <v>-0.45723510280441243</v>
      </c>
      <c r="H152" s="40">
        <f t="shared" si="11"/>
        <v>0</v>
      </c>
      <c r="I152" s="23" t="s">
        <v>243</v>
      </c>
      <c r="J152" s="47">
        <v>1</v>
      </c>
      <c r="K152" s="47"/>
      <c r="L152" s="47"/>
      <c r="M152" s="47"/>
      <c r="N152" s="47"/>
      <c r="O152" s="162" t="s">
        <v>241</v>
      </c>
      <c r="P152" s="58" t="s">
        <v>9</v>
      </c>
      <c r="Q152" s="256"/>
    </row>
    <row r="153" spans="1:20" ht="25.5" customHeight="1" x14ac:dyDescent="0.25">
      <c r="A153" s="500">
        <v>120</v>
      </c>
      <c r="B153" s="438" t="s">
        <v>244</v>
      </c>
      <c r="C153" s="36">
        <v>2428794.7200000002</v>
      </c>
      <c r="D153" s="37">
        <v>38000</v>
      </c>
      <c r="E153" s="37">
        <v>958000</v>
      </c>
      <c r="F153" s="38">
        <f t="shared" si="13"/>
        <v>-1470794.7200000002</v>
      </c>
      <c r="G153" s="39">
        <f t="shared" si="14"/>
        <v>-0.60556567744844247</v>
      </c>
      <c r="H153" s="40">
        <f t="shared" si="11"/>
        <v>-0.9603340292275574</v>
      </c>
      <c r="I153" s="439" t="s">
        <v>245</v>
      </c>
      <c r="J153" s="388"/>
      <c r="K153" s="388"/>
      <c r="L153" s="388">
        <v>1</v>
      </c>
      <c r="M153" s="388"/>
      <c r="N153" s="47"/>
      <c r="O153" s="455" t="s">
        <v>246</v>
      </c>
      <c r="P153" s="440" t="s">
        <v>62</v>
      </c>
      <c r="Q153" s="385" t="s">
        <v>1619</v>
      </c>
    </row>
    <row r="154" spans="1:20" ht="64.5" customHeight="1" x14ac:dyDescent="0.25">
      <c r="A154" s="502"/>
      <c r="B154" s="438"/>
      <c r="C154" s="36">
        <v>2653683.12</v>
      </c>
      <c r="D154" s="37">
        <v>41000</v>
      </c>
      <c r="E154" s="37">
        <v>1050000</v>
      </c>
      <c r="F154" s="38">
        <f t="shared" si="13"/>
        <v>-1603683.12</v>
      </c>
      <c r="G154" s="39">
        <f t="shared" si="14"/>
        <v>-0.60432351847646382</v>
      </c>
      <c r="H154" s="40">
        <f t="shared" si="11"/>
        <v>-0.960952380952381</v>
      </c>
      <c r="I154" s="439"/>
      <c r="J154" s="402"/>
      <c r="K154" s="402"/>
      <c r="L154" s="402"/>
      <c r="M154" s="402"/>
      <c r="N154" s="47"/>
      <c r="O154" s="455"/>
      <c r="P154" s="440"/>
      <c r="Q154" s="387"/>
    </row>
    <row r="155" spans="1:20" ht="103.5" customHeight="1" x14ac:dyDescent="0.25">
      <c r="A155" s="34">
        <v>121</v>
      </c>
      <c r="B155" s="22" t="s">
        <v>247</v>
      </c>
      <c r="C155" s="36">
        <v>49052608.850000001</v>
      </c>
      <c r="D155" s="37">
        <v>3499000</v>
      </c>
      <c r="E155" s="37">
        <v>3044000</v>
      </c>
      <c r="F155" s="38">
        <f t="shared" si="13"/>
        <v>-46008608.850000001</v>
      </c>
      <c r="G155" s="39">
        <f t="shared" si="14"/>
        <v>-0.93794417725449886</v>
      </c>
      <c r="H155" s="199">
        <f t="shared" si="11"/>
        <v>0.14947437582128778</v>
      </c>
      <c r="I155" s="23" t="s">
        <v>248</v>
      </c>
      <c r="J155" s="47"/>
      <c r="K155" s="47"/>
      <c r="L155" s="47">
        <v>1</v>
      </c>
      <c r="M155" s="47"/>
      <c r="N155" s="47">
        <v>1</v>
      </c>
      <c r="O155" s="9" t="s">
        <v>1464</v>
      </c>
      <c r="P155" s="58" t="s">
        <v>62</v>
      </c>
      <c r="Q155" s="261" t="s">
        <v>1619</v>
      </c>
      <c r="R155" s="291"/>
      <c r="S155" s="291"/>
    </row>
    <row r="156" spans="1:20" ht="12.75" customHeight="1" x14ac:dyDescent="0.25">
      <c r="A156" s="500">
        <v>122</v>
      </c>
      <c r="B156" s="438" t="s">
        <v>249</v>
      </c>
      <c r="C156" s="36">
        <v>20510076.039999999</v>
      </c>
      <c r="D156" s="37">
        <v>2310000</v>
      </c>
      <c r="E156" s="37">
        <v>7870000</v>
      </c>
      <c r="F156" s="38">
        <f t="shared" si="13"/>
        <v>-12640076.039999999</v>
      </c>
      <c r="G156" s="39">
        <f t="shared" si="14"/>
        <v>-0.61628616175525397</v>
      </c>
      <c r="H156" s="40">
        <f t="shared" si="11"/>
        <v>-0.70648030495552727</v>
      </c>
      <c r="I156" s="439" t="s">
        <v>250</v>
      </c>
      <c r="J156" s="388"/>
      <c r="K156" s="388"/>
      <c r="L156" s="388"/>
      <c r="M156" s="388">
        <v>1</v>
      </c>
      <c r="N156" s="47"/>
      <c r="O156" s="403" t="s">
        <v>76</v>
      </c>
      <c r="P156" s="442" t="s">
        <v>9</v>
      </c>
      <c r="Q156" s="372"/>
      <c r="R156" s="267">
        <v>1829</v>
      </c>
      <c r="S156" s="346" t="s">
        <v>1894</v>
      </c>
      <c r="T156" s="320">
        <f>E156/R156</f>
        <v>4302.8977583378892</v>
      </c>
    </row>
    <row r="157" spans="1:20" ht="59.25" customHeight="1" x14ac:dyDescent="0.25">
      <c r="A157" s="502"/>
      <c r="B157" s="438"/>
      <c r="C157" s="36">
        <v>45818100</v>
      </c>
      <c r="D157" s="37">
        <v>7410000</v>
      </c>
      <c r="E157" s="37">
        <v>22164000</v>
      </c>
      <c r="F157" s="38">
        <f t="shared" si="13"/>
        <v>-23654100</v>
      </c>
      <c r="G157" s="39">
        <f t="shared" si="14"/>
        <v>-0.51626104094233505</v>
      </c>
      <c r="H157" s="40">
        <f t="shared" si="11"/>
        <v>-0.66567406605305901</v>
      </c>
      <c r="I157" s="439"/>
      <c r="J157" s="402"/>
      <c r="K157" s="402"/>
      <c r="L157" s="402"/>
      <c r="M157" s="402"/>
      <c r="N157" s="47"/>
      <c r="O157" s="404"/>
      <c r="P157" s="442"/>
      <c r="Q157" s="373"/>
      <c r="R157" s="289">
        <v>6000</v>
      </c>
      <c r="S157" s="347" t="s">
        <v>1894</v>
      </c>
      <c r="T157" s="320">
        <f>E157/R157</f>
        <v>3694</v>
      </c>
    </row>
    <row r="158" spans="1:20" ht="79.2" x14ac:dyDescent="0.25">
      <c r="A158" s="34">
        <v>123</v>
      </c>
      <c r="B158" s="22" t="s">
        <v>251</v>
      </c>
      <c r="C158" s="36">
        <v>64766924.950000003</v>
      </c>
      <c r="D158" s="37">
        <v>22160845</v>
      </c>
      <c r="E158" s="37">
        <v>23380000</v>
      </c>
      <c r="F158" s="38">
        <f t="shared" si="13"/>
        <v>-41386924.950000003</v>
      </c>
      <c r="G158" s="39">
        <f t="shared" si="14"/>
        <v>-0.63901327694576615</v>
      </c>
      <c r="H158" s="40">
        <f t="shared" si="11"/>
        <v>-5.2145209580838327E-2</v>
      </c>
      <c r="I158" s="23" t="s">
        <v>252</v>
      </c>
      <c r="J158" s="47"/>
      <c r="K158" s="47"/>
      <c r="L158" s="47"/>
      <c r="M158" s="47">
        <v>1</v>
      </c>
      <c r="N158" s="47">
        <v>1</v>
      </c>
      <c r="O158" s="162" t="s">
        <v>76</v>
      </c>
      <c r="P158" s="59" t="s">
        <v>9</v>
      </c>
      <c r="Q158" s="256"/>
    </row>
    <row r="159" spans="1:20" ht="70.5" customHeight="1" x14ac:dyDescent="0.25">
      <c r="A159" s="34">
        <v>124</v>
      </c>
      <c r="B159" s="22" t="s">
        <v>253</v>
      </c>
      <c r="C159" s="36">
        <v>7688745.2000000002</v>
      </c>
      <c r="D159" s="37">
        <v>1590000</v>
      </c>
      <c r="E159" s="37">
        <v>592000</v>
      </c>
      <c r="F159" s="38">
        <f t="shared" si="13"/>
        <v>-7096745.2000000002</v>
      </c>
      <c r="G159" s="39">
        <f t="shared" si="14"/>
        <v>-0.92300434146263555</v>
      </c>
      <c r="H159" s="199">
        <f t="shared" ref="H159:H222" si="16">(D159-E159)/E159</f>
        <v>1.6858108108108107</v>
      </c>
      <c r="I159" s="23" t="s">
        <v>254</v>
      </c>
      <c r="J159" s="47"/>
      <c r="K159" s="47"/>
      <c r="L159" s="47"/>
      <c r="M159" s="47">
        <v>1</v>
      </c>
      <c r="N159" s="47">
        <v>1</v>
      </c>
      <c r="O159" s="162" t="s">
        <v>76</v>
      </c>
      <c r="P159" s="59" t="s">
        <v>9</v>
      </c>
      <c r="Q159" s="256"/>
    </row>
    <row r="160" spans="1:20" ht="89.25" customHeight="1" x14ac:dyDescent="0.25">
      <c r="A160" s="249">
        <v>125</v>
      </c>
      <c r="B160" s="22" t="s">
        <v>255</v>
      </c>
      <c r="C160" s="36">
        <v>1071872.21</v>
      </c>
      <c r="D160" s="37">
        <v>376000</v>
      </c>
      <c r="E160" s="37">
        <v>376000</v>
      </c>
      <c r="F160" s="38">
        <f t="shared" si="13"/>
        <v>-695872.21</v>
      </c>
      <c r="G160" s="39">
        <f t="shared" si="14"/>
        <v>-0.64921191491661112</v>
      </c>
      <c r="H160" s="40">
        <f t="shared" si="16"/>
        <v>0</v>
      </c>
      <c r="I160" s="23" t="s">
        <v>256</v>
      </c>
      <c r="J160" s="47">
        <v>1</v>
      </c>
      <c r="K160" s="47"/>
      <c r="L160" s="47"/>
      <c r="M160" s="47"/>
      <c r="N160" s="47"/>
      <c r="O160" s="162" t="s">
        <v>241</v>
      </c>
      <c r="P160" s="58" t="s">
        <v>9</v>
      </c>
      <c r="Q160" s="256"/>
    </row>
    <row r="161" spans="1:20" ht="94.5" customHeight="1" x14ac:dyDescent="0.25">
      <c r="A161" s="249">
        <v>126</v>
      </c>
      <c r="B161" s="22" t="s">
        <v>257</v>
      </c>
      <c r="C161" s="36">
        <v>5339693.67</v>
      </c>
      <c r="D161" s="37">
        <v>2430000</v>
      </c>
      <c r="E161" s="37">
        <v>2430000</v>
      </c>
      <c r="F161" s="38">
        <f t="shared" si="13"/>
        <v>-2909693.67</v>
      </c>
      <c r="G161" s="39">
        <f t="shared" si="14"/>
        <v>-0.54491771435270364</v>
      </c>
      <c r="H161" s="40">
        <f t="shared" si="16"/>
        <v>0</v>
      </c>
      <c r="I161" s="23" t="s">
        <v>258</v>
      </c>
      <c r="J161" s="47">
        <v>1</v>
      </c>
      <c r="K161" s="47"/>
      <c r="L161" s="47"/>
      <c r="M161" s="47"/>
      <c r="N161" s="47"/>
      <c r="O161" s="162" t="s">
        <v>241</v>
      </c>
      <c r="P161" s="58" t="s">
        <v>9</v>
      </c>
      <c r="Q161" s="256"/>
      <c r="R161" s="289"/>
      <c r="S161" s="291"/>
    </row>
    <row r="162" spans="1:20" ht="93" customHeight="1" x14ac:dyDescent="0.25">
      <c r="A162" s="249">
        <v>127</v>
      </c>
      <c r="B162" s="22" t="s">
        <v>259</v>
      </c>
      <c r="C162" s="36">
        <v>84504696.099999994</v>
      </c>
      <c r="D162" s="37">
        <v>63076000</v>
      </c>
      <c r="E162" s="37">
        <v>63076000</v>
      </c>
      <c r="F162" s="38">
        <f t="shared" si="13"/>
        <v>-21428696.099999994</v>
      </c>
      <c r="G162" s="39">
        <f t="shared" si="14"/>
        <v>-0.25357994394349398</v>
      </c>
      <c r="H162" s="40">
        <f t="shared" si="16"/>
        <v>0</v>
      </c>
      <c r="I162" s="23" t="s">
        <v>260</v>
      </c>
      <c r="J162" s="47">
        <v>1</v>
      </c>
      <c r="K162" s="47"/>
      <c r="L162" s="47"/>
      <c r="M162" s="47"/>
      <c r="N162" s="47"/>
      <c r="O162" s="162" t="s">
        <v>241</v>
      </c>
      <c r="P162" s="58" t="s">
        <v>9</v>
      </c>
      <c r="Q162" s="256"/>
      <c r="R162" s="289">
        <v>5870</v>
      </c>
      <c r="S162" s="256" t="s">
        <v>1813</v>
      </c>
      <c r="T162" s="320">
        <f>E162/R162</f>
        <v>10745.485519591142</v>
      </c>
    </row>
    <row r="163" spans="1:20" ht="71.25" customHeight="1" x14ac:dyDescent="0.25">
      <c r="A163" s="249">
        <v>128</v>
      </c>
      <c r="B163" s="22" t="s">
        <v>261</v>
      </c>
      <c r="C163" s="36">
        <v>261745082.81999999</v>
      </c>
      <c r="D163" s="37">
        <v>48945272</v>
      </c>
      <c r="E163" s="37">
        <v>87763936</v>
      </c>
      <c r="F163" s="38">
        <f t="shared" si="13"/>
        <v>-173981146.81999999</v>
      </c>
      <c r="G163" s="39">
        <f t="shared" si="14"/>
        <v>-0.66469690641579482</v>
      </c>
      <c r="H163" s="40">
        <f t="shared" si="16"/>
        <v>-0.44230769230769229</v>
      </c>
      <c r="I163" s="23" t="s">
        <v>262</v>
      </c>
      <c r="J163" s="47"/>
      <c r="K163" s="47"/>
      <c r="L163" s="47"/>
      <c r="M163" s="47">
        <v>1</v>
      </c>
      <c r="N163" s="47"/>
      <c r="O163" s="162" t="s">
        <v>76</v>
      </c>
      <c r="P163" s="59" t="s">
        <v>9</v>
      </c>
      <c r="Q163" s="256"/>
      <c r="R163" s="278"/>
      <c r="S163" s="312"/>
    </row>
    <row r="164" spans="1:20" ht="84.75" customHeight="1" x14ac:dyDescent="0.25">
      <c r="A164" s="249">
        <v>129</v>
      </c>
      <c r="B164" s="22" t="s">
        <v>263</v>
      </c>
      <c r="C164" s="36">
        <v>27509160</v>
      </c>
      <c r="D164" s="37">
        <v>2243525</v>
      </c>
      <c r="E164" s="37">
        <v>8233000</v>
      </c>
      <c r="F164" s="38">
        <f t="shared" si="13"/>
        <v>-19276160</v>
      </c>
      <c r="G164" s="39">
        <f t="shared" si="14"/>
        <v>-0.70071786997494656</v>
      </c>
      <c r="H164" s="40">
        <f t="shared" si="16"/>
        <v>-0.72749605247175997</v>
      </c>
      <c r="I164" s="23" t="s">
        <v>264</v>
      </c>
      <c r="J164" s="47"/>
      <c r="K164" s="47"/>
      <c r="L164" s="47"/>
      <c r="M164" s="47">
        <v>1</v>
      </c>
      <c r="N164" s="47"/>
      <c r="O164" s="162" t="s">
        <v>76</v>
      </c>
      <c r="P164" s="59" t="s">
        <v>9</v>
      </c>
      <c r="Q164" s="256"/>
      <c r="R164" s="289">
        <v>7000</v>
      </c>
      <c r="S164" s="341" t="s">
        <v>2143</v>
      </c>
      <c r="T164" s="320">
        <f>E164/R164</f>
        <v>1176.1428571428571</v>
      </c>
    </row>
    <row r="165" spans="1:20" ht="92.4" x14ac:dyDescent="0.25">
      <c r="A165" s="249">
        <v>130</v>
      </c>
      <c r="B165" s="22" t="s">
        <v>265</v>
      </c>
      <c r="C165" s="36">
        <v>46532583.240000002</v>
      </c>
      <c r="D165" s="37">
        <v>8701044</v>
      </c>
      <c r="E165" s="37">
        <v>17402088</v>
      </c>
      <c r="F165" s="38">
        <f t="shared" si="13"/>
        <v>-29130495.240000002</v>
      </c>
      <c r="G165" s="39">
        <f t="shared" si="14"/>
        <v>-0.62602359920046424</v>
      </c>
      <c r="H165" s="40">
        <f t="shared" si="16"/>
        <v>-0.5</v>
      </c>
      <c r="I165" s="23" t="s">
        <v>266</v>
      </c>
      <c r="J165" s="47"/>
      <c r="K165" s="47"/>
      <c r="L165" s="47"/>
      <c r="M165" s="47">
        <v>1</v>
      </c>
      <c r="N165" s="47"/>
      <c r="O165" s="162" t="s">
        <v>76</v>
      </c>
      <c r="P165" s="59" t="s">
        <v>9</v>
      </c>
      <c r="Q165" s="256"/>
      <c r="R165" s="278"/>
      <c r="S165" s="312"/>
    </row>
    <row r="166" spans="1:20" ht="92.4" x14ac:dyDescent="0.25">
      <c r="A166" s="249">
        <v>131</v>
      </c>
      <c r="B166" s="22" t="s">
        <v>267</v>
      </c>
      <c r="C166" s="36">
        <v>13520322</v>
      </c>
      <c r="D166" s="37">
        <v>2160500</v>
      </c>
      <c r="E166" s="37">
        <v>2726000</v>
      </c>
      <c r="F166" s="38">
        <f t="shared" si="13"/>
        <v>-10794322</v>
      </c>
      <c r="G166" s="39">
        <f t="shared" si="14"/>
        <v>-0.79837758301910267</v>
      </c>
      <c r="H166" s="40">
        <f t="shared" si="16"/>
        <v>-0.20744680851063829</v>
      </c>
      <c r="I166" s="23" t="s">
        <v>268</v>
      </c>
      <c r="J166" s="47"/>
      <c r="K166" s="47"/>
      <c r="L166" s="47"/>
      <c r="M166" s="47">
        <v>1</v>
      </c>
      <c r="N166" s="47"/>
      <c r="O166" s="162" t="s">
        <v>1465</v>
      </c>
      <c r="P166" s="59" t="s">
        <v>9</v>
      </c>
      <c r="Q166" s="256"/>
      <c r="R166" s="289">
        <v>2900</v>
      </c>
      <c r="S166" s="256" t="s">
        <v>1708</v>
      </c>
      <c r="T166" s="320">
        <f t="shared" ref="T166:T178" si="17">E166/R166</f>
        <v>940</v>
      </c>
    </row>
    <row r="167" spans="1:20" ht="63" customHeight="1" x14ac:dyDescent="0.25">
      <c r="A167" s="503">
        <v>132</v>
      </c>
      <c r="B167" s="439" t="s">
        <v>269</v>
      </c>
      <c r="C167" s="36">
        <v>117455773.28</v>
      </c>
      <c r="D167" s="37">
        <v>103590000</v>
      </c>
      <c r="E167" s="37">
        <v>117455773</v>
      </c>
      <c r="F167" s="38">
        <f t="shared" si="13"/>
        <v>-0.2800000011920929</v>
      </c>
      <c r="G167" s="39">
        <f t="shared" si="14"/>
        <v>-2.3838760188024781E-9</v>
      </c>
      <c r="H167" s="40">
        <f t="shared" si="16"/>
        <v>-0.11805101312474441</v>
      </c>
      <c r="I167" s="403" t="s">
        <v>1895</v>
      </c>
      <c r="J167" s="388"/>
      <c r="K167" s="388"/>
      <c r="L167" s="388"/>
      <c r="M167" s="388"/>
      <c r="N167" s="47"/>
      <c r="O167" s="403" t="s">
        <v>1467</v>
      </c>
      <c r="P167" s="456" t="s">
        <v>1896</v>
      </c>
      <c r="Q167" s="511"/>
      <c r="R167" s="267">
        <v>63152</v>
      </c>
      <c r="S167" s="346" t="s">
        <v>1751</v>
      </c>
      <c r="T167" s="320">
        <f t="shared" si="17"/>
        <v>1859.8899955662528</v>
      </c>
    </row>
    <row r="168" spans="1:20" ht="49.5" customHeight="1" x14ac:dyDescent="0.25">
      <c r="A168" s="504"/>
      <c r="B168" s="439"/>
      <c r="C168" s="36">
        <v>77648288.609999999</v>
      </c>
      <c r="D168" s="37">
        <v>43023000</v>
      </c>
      <c r="E168" s="37">
        <v>76375173</v>
      </c>
      <c r="F168" s="38">
        <f t="shared" si="13"/>
        <v>-1273115.6099999994</v>
      </c>
      <c r="G168" s="39">
        <f t="shared" si="14"/>
        <v>-1.6395926205075951E-2</v>
      </c>
      <c r="H168" s="40">
        <f t="shared" si="16"/>
        <v>-0.43668867368719416</v>
      </c>
      <c r="I168" s="406"/>
      <c r="J168" s="389"/>
      <c r="K168" s="389"/>
      <c r="L168" s="389"/>
      <c r="M168" s="389"/>
      <c r="N168" s="47"/>
      <c r="O168" s="406"/>
      <c r="P168" s="435"/>
      <c r="Q168" s="512"/>
      <c r="R168" s="267">
        <v>29409</v>
      </c>
      <c r="S168" s="348" t="s">
        <v>1751</v>
      </c>
      <c r="T168" s="320">
        <f t="shared" si="17"/>
        <v>2597</v>
      </c>
    </row>
    <row r="169" spans="1:20" ht="20.25" customHeight="1" x14ac:dyDescent="0.25">
      <c r="A169" s="505"/>
      <c r="B169" s="439"/>
      <c r="C169" s="36">
        <v>62758268</v>
      </c>
      <c r="D169" s="37">
        <v>56490000</v>
      </c>
      <c r="E169" s="37">
        <v>56490000</v>
      </c>
      <c r="F169" s="38">
        <f t="shared" si="13"/>
        <v>-6268268</v>
      </c>
      <c r="G169" s="39">
        <f t="shared" si="14"/>
        <v>-9.9879556905553862E-2</v>
      </c>
      <c r="H169" s="40">
        <f t="shared" si="16"/>
        <v>0</v>
      </c>
      <c r="I169" s="404"/>
      <c r="J169" s="402"/>
      <c r="K169" s="402"/>
      <c r="L169" s="402"/>
      <c r="M169" s="402"/>
      <c r="N169" s="47"/>
      <c r="O169" s="404"/>
      <c r="P169" s="435"/>
      <c r="Q169" s="513"/>
      <c r="R169" s="289">
        <v>33743</v>
      </c>
      <c r="S169" s="347" t="s">
        <v>1751</v>
      </c>
      <c r="T169" s="320">
        <f t="shared" si="17"/>
        <v>1674.125003704472</v>
      </c>
    </row>
    <row r="170" spans="1:20" ht="100.5" customHeight="1" x14ac:dyDescent="0.25">
      <c r="A170" s="131">
        <v>133</v>
      </c>
      <c r="B170" s="22" t="s">
        <v>270</v>
      </c>
      <c r="C170" s="36">
        <v>18485350.52</v>
      </c>
      <c r="D170" s="37">
        <v>10179000</v>
      </c>
      <c r="E170" s="37">
        <v>10165000</v>
      </c>
      <c r="F170" s="38">
        <f t="shared" si="13"/>
        <v>-8320350.5199999996</v>
      </c>
      <c r="G170" s="39">
        <f t="shared" si="14"/>
        <v>-0.45010509868330045</v>
      </c>
      <c r="H170" s="199">
        <f t="shared" si="16"/>
        <v>1.3772749631087064E-3</v>
      </c>
      <c r="I170" s="23" t="s">
        <v>271</v>
      </c>
      <c r="J170" s="47"/>
      <c r="K170" s="47"/>
      <c r="L170" s="47"/>
      <c r="M170" s="47">
        <v>1</v>
      </c>
      <c r="N170" s="47">
        <v>1</v>
      </c>
      <c r="O170" s="162" t="s">
        <v>76</v>
      </c>
      <c r="P170" s="59" t="s">
        <v>9</v>
      </c>
      <c r="Q170" s="256"/>
      <c r="R170" s="292">
        <v>6108</v>
      </c>
      <c r="S170" s="256" t="s">
        <v>1897</v>
      </c>
      <c r="T170" s="320">
        <f t="shared" si="17"/>
        <v>1664.2108709888671</v>
      </c>
    </row>
    <row r="171" spans="1:20" ht="70.5" customHeight="1" x14ac:dyDescent="0.25">
      <c r="A171" s="68">
        <v>134</v>
      </c>
      <c r="B171" s="44" t="s">
        <v>272</v>
      </c>
      <c r="C171" s="36">
        <v>14397859.199999999</v>
      </c>
      <c r="D171" s="37">
        <v>8391000</v>
      </c>
      <c r="E171" s="37">
        <v>8391000</v>
      </c>
      <c r="F171" s="38">
        <f t="shared" si="13"/>
        <v>-6006859.1999999993</v>
      </c>
      <c r="G171" s="39">
        <f t="shared" si="14"/>
        <v>-0.41720502448030605</v>
      </c>
      <c r="H171" s="40">
        <f t="shared" si="16"/>
        <v>0</v>
      </c>
      <c r="I171" s="23" t="s">
        <v>114</v>
      </c>
      <c r="J171" s="47">
        <v>1</v>
      </c>
      <c r="K171" s="47"/>
      <c r="L171" s="47"/>
      <c r="M171" s="47"/>
      <c r="N171" s="47"/>
      <c r="O171" s="162" t="s">
        <v>9</v>
      </c>
      <c r="P171" s="58" t="s">
        <v>9</v>
      </c>
      <c r="Q171" s="256"/>
      <c r="R171" s="292">
        <v>42810</v>
      </c>
      <c r="S171" s="256" t="s">
        <v>1898</v>
      </c>
      <c r="T171" s="320">
        <f t="shared" si="17"/>
        <v>196.00560616678345</v>
      </c>
    </row>
    <row r="172" spans="1:20" ht="105" customHeight="1" x14ac:dyDescent="0.25">
      <c r="A172" s="63">
        <v>135</v>
      </c>
      <c r="B172" s="22" t="s">
        <v>273</v>
      </c>
      <c r="C172" s="36">
        <v>29677120</v>
      </c>
      <c r="D172" s="37">
        <v>15840000</v>
      </c>
      <c r="E172" s="37">
        <v>15840000</v>
      </c>
      <c r="F172" s="38">
        <f t="shared" si="13"/>
        <v>-13837120</v>
      </c>
      <c r="G172" s="39">
        <f t="shared" si="14"/>
        <v>-0.46625548570750802</v>
      </c>
      <c r="H172" s="40">
        <f t="shared" si="16"/>
        <v>0</v>
      </c>
      <c r="I172" s="23" t="s">
        <v>274</v>
      </c>
      <c r="J172" s="47">
        <v>1</v>
      </c>
      <c r="K172" s="47"/>
      <c r="L172" s="47"/>
      <c r="M172" s="47"/>
      <c r="N172" s="47"/>
      <c r="O172" s="162" t="s">
        <v>241</v>
      </c>
      <c r="P172" s="66" t="s">
        <v>9</v>
      </c>
      <c r="Q172" s="256"/>
      <c r="R172" s="292">
        <v>4400</v>
      </c>
      <c r="S172" s="256" t="s">
        <v>1898</v>
      </c>
      <c r="T172" s="320">
        <f t="shared" si="17"/>
        <v>3600</v>
      </c>
    </row>
    <row r="173" spans="1:20" ht="92.4" x14ac:dyDescent="0.25">
      <c r="A173" s="68">
        <v>136</v>
      </c>
      <c r="B173" s="22" t="s">
        <v>275</v>
      </c>
      <c r="C173" s="36">
        <v>15139426.869999999</v>
      </c>
      <c r="D173" s="37">
        <v>2000000</v>
      </c>
      <c r="E173" s="37">
        <v>2000000</v>
      </c>
      <c r="F173" s="38">
        <f t="shared" si="13"/>
        <v>-13139426.869999999</v>
      </c>
      <c r="G173" s="39">
        <f t="shared" si="14"/>
        <v>-0.86789460280275454</v>
      </c>
      <c r="H173" s="40">
        <f t="shared" si="16"/>
        <v>0</v>
      </c>
      <c r="I173" s="23" t="s">
        <v>276</v>
      </c>
      <c r="J173" s="47">
        <v>1</v>
      </c>
      <c r="K173" s="47"/>
      <c r="L173" s="47"/>
      <c r="M173" s="47"/>
      <c r="N173" s="47"/>
      <c r="O173" s="162" t="s">
        <v>241</v>
      </c>
      <c r="P173" s="66" t="s">
        <v>9</v>
      </c>
      <c r="Q173" s="256"/>
      <c r="R173" s="279">
        <v>6830.7</v>
      </c>
      <c r="S173" s="341" t="s">
        <v>1899</v>
      </c>
      <c r="T173" s="320">
        <f t="shared" si="17"/>
        <v>292.7957603173906</v>
      </c>
    </row>
    <row r="174" spans="1:20" ht="38.25" customHeight="1" x14ac:dyDescent="0.25">
      <c r="A174" s="500">
        <v>137</v>
      </c>
      <c r="B174" s="438" t="s">
        <v>1570</v>
      </c>
      <c r="C174" s="36">
        <v>9551394</v>
      </c>
      <c r="D174" s="37">
        <v>6077520</v>
      </c>
      <c r="E174" s="37">
        <v>5901811.2699999996</v>
      </c>
      <c r="F174" s="38">
        <f t="shared" si="13"/>
        <v>-3649582.7300000004</v>
      </c>
      <c r="G174" s="39">
        <f t="shared" si="14"/>
        <v>-0.38209948516415515</v>
      </c>
      <c r="H174" s="199">
        <f t="shared" si="16"/>
        <v>2.9772000825095929E-2</v>
      </c>
      <c r="I174" s="439" t="s">
        <v>277</v>
      </c>
      <c r="J174" s="388"/>
      <c r="K174" s="388"/>
      <c r="L174" s="388"/>
      <c r="M174" s="388">
        <v>1</v>
      </c>
      <c r="N174" s="47">
        <v>1</v>
      </c>
      <c r="O174" s="407" t="s">
        <v>76</v>
      </c>
      <c r="P174" s="442" t="s">
        <v>9</v>
      </c>
      <c r="Q174" s="414"/>
      <c r="R174" s="293">
        <v>2070</v>
      </c>
      <c r="S174" s="346" t="s">
        <v>1709</v>
      </c>
      <c r="T174" s="320">
        <f t="shared" si="17"/>
        <v>2851.1165555555554</v>
      </c>
    </row>
    <row r="175" spans="1:20" ht="13.2" x14ac:dyDescent="0.25">
      <c r="A175" s="501"/>
      <c r="B175" s="438"/>
      <c r="C175" s="36">
        <v>787213.22</v>
      </c>
      <c r="D175" s="37">
        <v>3191432</v>
      </c>
      <c r="E175" s="37">
        <v>3099163</v>
      </c>
      <c r="F175" s="38">
        <f t="shared" si="13"/>
        <v>2311949.7800000003</v>
      </c>
      <c r="G175" s="39">
        <f t="shared" si="14"/>
        <v>2.9368787531286635</v>
      </c>
      <c r="H175" s="199">
        <f t="shared" si="16"/>
        <v>2.9772232051040879E-2</v>
      </c>
      <c r="I175" s="439"/>
      <c r="J175" s="389"/>
      <c r="K175" s="389"/>
      <c r="L175" s="389"/>
      <c r="M175" s="389"/>
      <c r="N175" s="47">
        <v>1</v>
      </c>
      <c r="O175" s="407"/>
      <c r="P175" s="442"/>
      <c r="Q175" s="415"/>
      <c r="R175" s="293">
        <v>1087</v>
      </c>
      <c r="S175" s="348" t="s">
        <v>1744</v>
      </c>
      <c r="T175" s="320">
        <f t="shared" si="17"/>
        <v>2851.1159153633853</v>
      </c>
    </row>
    <row r="176" spans="1:20" ht="13.2" x14ac:dyDescent="0.25">
      <c r="A176" s="501"/>
      <c r="B176" s="438"/>
      <c r="C176" s="36">
        <v>8905589.9100000001</v>
      </c>
      <c r="D176" s="37">
        <v>5939528</v>
      </c>
      <c r="E176" s="37">
        <v>5767808</v>
      </c>
      <c r="F176" s="38">
        <f t="shared" si="13"/>
        <v>-3137781.91</v>
      </c>
      <c r="G176" s="39">
        <f t="shared" si="14"/>
        <v>-0.35233846850241951</v>
      </c>
      <c r="H176" s="199">
        <f t="shared" si="16"/>
        <v>2.97721422072302E-2</v>
      </c>
      <c r="I176" s="439"/>
      <c r="J176" s="389"/>
      <c r="K176" s="389"/>
      <c r="L176" s="389"/>
      <c r="M176" s="389"/>
      <c r="N176" s="47">
        <v>1</v>
      </c>
      <c r="O176" s="407"/>
      <c r="P176" s="442"/>
      <c r="Q176" s="415"/>
      <c r="R176" s="293">
        <v>2023</v>
      </c>
      <c r="S176" s="348" t="s">
        <v>1624</v>
      </c>
      <c r="T176" s="320">
        <f t="shared" si="17"/>
        <v>2851.1161641127037</v>
      </c>
    </row>
    <row r="177" spans="1:21" ht="36" customHeight="1" x14ac:dyDescent="0.25">
      <c r="A177" s="502"/>
      <c r="B177" s="438"/>
      <c r="C177" s="36">
        <v>6806160.0199999996</v>
      </c>
      <c r="D177" s="37">
        <v>4489144</v>
      </c>
      <c r="E177" s="37">
        <v>4359357.21</v>
      </c>
      <c r="F177" s="38">
        <f t="shared" si="13"/>
        <v>-2446802.8099999996</v>
      </c>
      <c r="G177" s="39">
        <f t="shared" si="14"/>
        <v>-0.35949827844335636</v>
      </c>
      <c r="H177" s="199">
        <f t="shared" si="16"/>
        <v>2.9772001638746194E-2</v>
      </c>
      <c r="I177" s="439"/>
      <c r="J177" s="402"/>
      <c r="K177" s="402"/>
      <c r="L177" s="402"/>
      <c r="M177" s="402"/>
      <c r="N177" s="47">
        <v>1</v>
      </c>
      <c r="O177" s="407"/>
      <c r="P177" s="442"/>
      <c r="Q177" s="416"/>
      <c r="R177" s="294">
        <v>1529</v>
      </c>
      <c r="S177" s="347" t="s">
        <v>1900</v>
      </c>
      <c r="T177" s="320">
        <f t="shared" si="17"/>
        <v>2851.1165533028125</v>
      </c>
    </row>
    <row r="178" spans="1:21" ht="79.2" x14ac:dyDescent="0.25">
      <c r="A178" s="34">
        <v>138</v>
      </c>
      <c r="B178" s="22" t="s">
        <v>278</v>
      </c>
      <c r="C178" s="36">
        <v>6070916.7400000002</v>
      </c>
      <c r="D178" s="37">
        <v>2000000</v>
      </c>
      <c r="E178" s="37">
        <v>2000000</v>
      </c>
      <c r="F178" s="38">
        <f t="shared" si="13"/>
        <v>-4070916.74</v>
      </c>
      <c r="G178" s="39">
        <f t="shared" si="14"/>
        <v>-0.67056046299854211</v>
      </c>
      <c r="H178" s="40">
        <f t="shared" si="16"/>
        <v>0</v>
      </c>
      <c r="I178" s="23" t="s">
        <v>279</v>
      </c>
      <c r="J178" s="47"/>
      <c r="K178" s="47"/>
      <c r="L178" s="47"/>
      <c r="M178" s="47">
        <v>1</v>
      </c>
      <c r="N178" s="47">
        <v>1</v>
      </c>
      <c r="O178" s="162" t="s">
        <v>76</v>
      </c>
      <c r="P178" s="67" t="s">
        <v>9</v>
      </c>
      <c r="Q178" s="263"/>
      <c r="R178" s="292">
        <v>4018</v>
      </c>
      <c r="S178" s="256" t="s">
        <v>1704</v>
      </c>
      <c r="T178" s="320">
        <f t="shared" si="17"/>
        <v>497.76007964161272</v>
      </c>
    </row>
    <row r="179" spans="1:21" ht="55.5" customHeight="1" x14ac:dyDescent="0.25">
      <c r="A179" s="34">
        <v>139</v>
      </c>
      <c r="B179" s="165" t="s">
        <v>280</v>
      </c>
      <c r="C179" s="36">
        <v>3891329.96</v>
      </c>
      <c r="D179" s="37">
        <v>521500</v>
      </c>
      <c r="E179" s="37">
        <v>769000</v>
      </c>
      <c r="F179" s="38">
        <f t="shared" si="13"/>
        <v>-3122329.96</v>
      </c>
      <c r="G179" s="39">
        <f t="shared" si="14"/>
        <v>-0.80238118897529831</v>
      </c>
      <c r="H179" s="40">
        <f t="shared" si="16"/>
        <v>-0.32184655396618983</v>
      </c>
      <c r="I179" s="23" t="s">
        <v>281</v>
      </c>
      <c r="J179" s="47"/>
      <c r="K179" s="47"/>
      <c r="L179" s="47"/>
      <c r="M179" s="47">
        <v>1</v>
      </c>
      <c r="N179" s="47"/>
      <c r="O179" s="162" t="s">
        <v>76</v>
      </c>
      <c r="P179" s="67" t="s">
        <v>9</v>
      </c>
      <c r="Q179" s="264"/>
      <c r="R179" s="295"/>
      <c r="S179" s="256"/>
      <c r="U179" s="132"/>
    </row>
    <row r="180" spans="1:21" ht="12.75" customHeight="1" x14ac:dyDescent="0.25">
      <c r="A180" s="500">
        <v>140</v>
      </c>
      <c r="B180" s="438" t="s">
        <v>282</v>
      </c>
      <c r="C180" s="36">
        <v>291005647.5</v>
      </c>
      <c r="D180" s="37">
        <v>62436465</v>
      </c>
      <c r="E180" s="37">
        <v>60974000</v>
      </c>
      <c r="F180" s="38">
        <f t="shared" si="13"/>
        <v>-230031647.5</v>
      </c>
      <c r="G180" s="39">
        <f t="shared" si="14"/>
        <v>-0.79047142031839779</v>
      </c>
      <c r="H180" s="199">
        <f t="shared" si="16"/>
        <v>2.3985059205563028E-2</v>
      </c>
      <c r="I180" s="439" t="s">
        <v>283</v>
      </c>
      <c r="J180" s="388"/>
      <c r="K180" s="388"/>
      <c r="L180" s="388"/>
      <c r="M180" s="388">
        <v>1</v>
      </c>
      <c r="N180" s="47">
        <v>1</v>
      </c>
      <c r="O180" s="407" t="s">
        <v>76</v>
      </c>
      <c r="P180" s="436" t="s">
        <v>9</v>
      </c>
      <c r="Q180" s="265"/>
      <c r="R180" s="267">
        <v>137223</v>
      </c>
      <c r="S180" s="346" t="s">
        <v>1704</v>
      </c>
      <c r="T180" s="320">
        <f t="shared" ref="T180:T185" si="18">E180/R180</f>
        <v>444.34242073121851</v>
      </c>
    </row>
    <row r="181" spans="1:21" ht="63.75" customHeight="1" x14ac:dyDescent="0.25">
      <c r="A181" s="502"/>
      <c r="B181" s="438"/>
      <c r="C181" s="36">
        <v>885001.88</v>
      </c>
      <c r="D181" s="37">
        <v>2073960</v>
      </c>
      <c r="E181" s="37">
        <v>2074000</v>
      </c>
      <c r="F181" s="38">
        <f t="shared" si="13"/>
        <v>1188998.1200000001</v>
      </c>
      <c r="G181" s="39">
        <f t="shared" si="14"/>
        <v>1.3434978465808458</v>
      </c>
      <c r="H181" s="40">
        <f t="shared" si="16"/>
        <v>-1.9286403085824492E-5</v>
      </c>
      <c r="I181" s="439"/>
      <c r="J181" s="402"/>
      <c r="K181" s="402"/>
      <c r="L181" s="402"/>
      <c r="M181" s="402"/>
      <c r="N181" s="47">
        <v>1</v>
      </c>
      <c r="O181" s="407"/>
      <c r="P181" s="437"/>
      <c r="Q181" s="264"/>
      <c r="R181" s="289">
        <v>2520</v>
      </c>
      <c r="S181" s="347" t="s">
        <v>1901</v>
      </c>
      <c r="T181" s="320">
        <f t="shared" si="18"/>
        <v>823.01587301587301</v>
      </c>
    </row>
    <row r="182" spans="1:21" ht="92.4" x14ac:dyDescent="0.25">
      <c r="A182" s="131">
        <v>141</v>
      </c>
      <c r="B182" s="22" t="s">
        <v>284</v>
      </c>
      <c r="C182" s="36">
        <v>247849069.96000001</v>
      </c>
      <c r="D182" s="37">
        <v>97750000</v>
      </c>
      <c r="E182" s="37">
        <v>119931000</v>
      </c>
      <c r="F182" s="38">
        <f t="shared" si="13"/>
        <v>-127918069.96000001</v>
      </c>
      <c r="G182" s="39">
        <f t="shared" si="14"/>
        <v>-0.51611276968134079</v>
      </c>
      <c r="H182" s="40">
        <f t="shared" si="16"/>
        <v>-0.18494801177343639</v>
      </c>
      <c r="I182" s="23" t="s">
        <v>285</v>
      </c>
      <c r="J182" s="47"/>
      <c r="K182" s="47"/>
      <c r="L182" s="47"/>
      <c r="M182" s="47">
        <v>1</v>
      </c>
      <c r="N182" s="47"/>
      <c r="O182" s="162" t="s">
        <v>1466</v>
      </c>
      <c r="P182" s="67" t="s">
        <v>9</v>
      </c>
      <c r="Q182" s="253" t="s">
        <v>1619</v>
      </c>
      <c r="R182" s="279">
        <v>9832.6</v>
      </c>
      <c r="S182" s="256" t="s">
        <v>1813</v>
      </c>
      <c r="T182" s="320">
        <f t="shared" si="18"/>
        <v>12197.282509204077</v>
      </c>
    </row>
    <row r="183" spans="1:21" ht="12.75" customHeight="1" x14ac:dyDescent="0.25">
      <c r="A183" s="500">
        <v>142</v>
      </c>
      <c r="B183" s="438" t="s">
        <v>286</v>
      </c>
      <c r="C183" s="36">
        <v>1226306.23</v>
      </c>
      <c r="D183" s="37">
        <v>114053</v>
      </c>
      <c r="E183" s="37">
        <v>770000</v>
      </c>
      <c r="F183" s="38">
        <f t="shared" si="13"/>
        <v>-456306.23</v>
      </c>
      <c r="G183" s="39">
        <f t="shared" si="14"/>
        <v>-0.37209810962144424</v>
      </c>
      <c r="H183" s="40">
        <f t="shared" si="16"/>
        <v>-0.85187922077922074</v>
      </c>
      <c r="I183" s="439" t="s">
        <v>287</v>
      </c>
      <c r="J183" s="388"/>
      <c r="K183" s="388"/>
      <c r="L183" s="388"/>
      <c r="M183" s="388">
        <v>1</v>
      </c>
      <c r="N183" s="47"/>
      <c r="O183" s="407" t="s">
        <v>1468</v>
      </c>
      <c r="P183" s="440" t="s">
        <v>9</v>
      </c>
      <c r="Q183" s="398" t="s">
        <v>1619</v>
      </c>
      <c r="R183" s="293">
        <v>2273</v>
      </c>
      <c r="S183" s="346" t="s">
        <v>1902</v>
      </c>
      <c r="T183" s="320">
        <f t="shared" si="18"/>
        <v>338.75934887813463</v>
      </c>
    </row>
    <row r="184" spans="1:21" ht="75" customHeight="1" x14ac:dyDescent="0.25">
      <c r="A184" s="502"/>
      <c r="B184" s="438"/>
      <c r="C184" s="36">
        <v>4210128</v>
      </c>
      <c r="D184" s="37">
        <v>1732051</v>
      </c>
      <c r="E184" s="37">
        <v>2660000</v>
      </c>
      <c r="F184" s="38">
        <f t="shared" si="13"/>
        <v>-1550128</v>
      </c>
      <c r="G184" s="39">
        <f t="shared" si="14"/>
        <v>-0.3681902307958333</v>
      </c>
      <c r="H184" s="40">
        <f t="shared" si="16"/>
        <v>-0.348853007518797</v>
      </c>
      <c r="I184" s="439"/>
      <c r="J184" s="402"/>
      <c r="K184" s="402"/>
      <c r="L184" s="402"/>
      <c r="M184" s="402"/>
      <c r="N184" s="47"/>
      <c r="O184" s="407"/>
      <c r="P184" s="440"/>
      <c r="Q184" s="399"/>
      <c r="R184" s="294">
        <v>7800</v>
      </c>
      <c r="S184" s="347" t="s">
        <v>1903</v>
      </c>
      <c r="T184" s="320">
        <f t="shared" si="18"/>
        <v>341.02564102564105</v>
      </c>
    </row>
    <row r="185" spans="1:21" ht="79.2" x14ac:dyDescent="0.25">
      <c r="A185" s="131">
        <v>143</v>
      </c>
      <c r="B185" s="22" t="s">
        <v>288</v>
      </c>
      <c r="C185" s="36">
        <v>3904903.67</v>
      </c>
      <c r="D185" s="37">
        <v>933000</v>
      </c>
      <c r="E185" s="37">
        <v>1405000</v>
      </c>
      <c r="F185" s="38">
        <f t="shared" si="13"/>
        <v>-2499903.67</v>
      </c>
      <c r="G185" s="39">
        <f t="shared" si="14"/>
        <v>-0.64019598977713066</v>
      </c>
      <c r="H185" s="40">
        <f t="shared" si="16"/>
        <v>-0.33594306049822065</v>
      </c>
      <c r="I185" s="23" t="s">
        <v>289</v>
      </c>
      <c r="J185" s="47"/>
      <c r="K185" s="47"/>
      <c r="L185" s="47"/>
      <c r="M185" s="47">
        <v>1</v>
      </c>
      <c r="N185" s="47"/>
      <c r="O185" s="162" t="s">
        <v>1469</v>
      </c>
      <c r="P185" s="66" t="s">
        <v>9</v>
      </c>
      <c r="Q185" s="256"/>
      <c r="R185" s="292">
        <v>1868</v>
      </c>
      <c r="S185" s="256" t="s">
        <v>1904</v>
      </c>
      <c r="T185" s="320">
        <f t="shared" si="18"/>
        <v>752.14132762312636</v>
      </c>
    </row>
    <row r="186" spans="1:21" ht="66" x14ac:dyDescent="0.25">
      <c r="A186" s="168">
        <v>144</v>
      </c>
      <c r="B186" s="22" t="s">
        <v>290</v>
      </c>
      <c r="C186" s="36">
        <v>27787968.809999999</v>
      </c>
      <c r="D186" s="37">
        <v>12874200</v>
      </c>
      <c r="E186" s="37">
        <v>12874200</v>
      </c>
      <c r="F186" s="38">
        <f t="shared" si="13"/>
        <v>-14913768.809999999</v>
      </c>
      <c r="G186" s="39">
        <f t="shared" si="14"/>
        <v>-0.53669877463778537</v>
      </c>
      <c r="H186" s="40">
        <f t="shared" si="16"/>
        <v>0</v>
      </c>
      <c r="I186" s="23" t="s">
        <v>291</v>
      </c>
      <c r="J186" s="47">
        <v>1</v>
      </c>
      <c r="K186" s="47"/>
      <c r="L186" s="47"/>
      <c r="M186" s="47"/>
      <c r="N186" s="47"/>
      <c r="O186" s="162" t="s">
        <v>292</v>
      </c>
      <c r="P186" s="66" t="s">
        <v>9</v>
      </c>
      <c r="Q186" s="256"/>
      <c r="R186" s="327"/>
      <c r="S186" s="313"/>
    </row>
    <row r="187" spans="1:21" ht="66" x14ac:dyDescent="0.25">
      <c r="A187" s="43">
        <v>145</v>
      </c>
      <c r="B187" s="22" t="s">
        <v>293</v>
      </c>
      <c r="C187" s="36">
        <v>16754649.869999999</v>
      </c>
      <c r="D187" s="37">
        <v>9113000</v>
      </c>
      <c r="E187" s="37">
        <v>9113000</v>
      </c>
      <c r="F187" s="38">
        <f t="shared" si="13"/>
        <v>-7641649.8699999992</v>
      </c>
      <c r="G187" s="39">
        <f t="shared" si="14"/>
        <v>-0.45609128983845482</v>
      </c>
      <c r="H187" s="40">
        <f t="shared" si="16"/>
        <v>0</v>
      </c>
      <c r="I187" s="23" t="s">
        <v>291</v>
      </c>
      <c r="J187" s="47">
        <v>1</v>
      </c>
      <c r="K187" s="47"/>
      <c r="L187" s="47"/>
      <c r="M187" s="47"/>
      <c r="N187" s="47"/>
      <c r="O187" s="162" t="s">
        <v>292</v>
      </c>
      <c r="P187" s="66" t="s">
        <v>9</v>
      </c>
      <c r="Q187" s="256"/>
      <c r="R187" s="283">
        <v>528.4</v>
      </c>
      <c r="S187" s="256" t="s">
        <v>1765</v>
      </c>
      <c r="T187" s="320">
        <f t="shared" ref="T187:T201" si="19">E187/R187</f>
        <v>17246.404239212719</v>
      </c>
    </row>
    <row r="188" spans="1:21" ht="66" x14ac:dyDescent="0.25">
      <c r="A188" s="43">
        <v>146</v>
      </c>
      <c r="B188" s="22" t="s">
        <v>294</v>
      </c>
      <c r="C188" s="36">
        <v>8776849.1400000006</v>
      </c>
      <c r="D188" s="37">
        <v>4782314.33</v>
      </c>
      <c r="E188" s="37">
        <v>4782314.33</v>
      </c>
      <c r="F188" s="38">
        <f t="shared" si="13"/>
        <v>-3994534.8100000005</v>
      </c>
      <c r="G188" s="39">
        <f t="shared" si="14"/>
        <v>-0.45512173517887311</v>
      </c>
      <c r="H188" s="40">
        <f t="shared" si="16"/>
        <v>0</v>
      </c>
      <c r="I188" s="23" t="s">
        <v>291</v>
      </c>
      <c r="J188" s="47">
        <v>1</v>
      </c>
      <c r="K188" s="47"/>
      <c r="L188" s="47"/>
      <c r="M188" s="47"/>
      <c r="N188" s="47"/>
      <c r="O188" s="162" t="s">
        <v>292</v>
      </c>
      <c r="P188" s="66" t="s">
        <v>9</v>
      </c>
      <c r="Q188" s="256"/>
      <c r="R188" s="279">
        <v>276.8</v>
      </c>
      <c r="S188" s="347" t="s">
        <v>1765</v>
      </c>
      <c r="T188" s="320">
        <f t="shared" si="19"/>
        <v>17277.147145953757</v>
      </c>
    </row>
    <row r="189" spans="1:21" ht="66" x14ac:dyDescent="0.25">
      <c r="A189" s="249">
        <v>147</v>
      </c>
      <c r="B189" s="22" t="s">
        <v>295</v>
      </c>
      <c r="C189" s="36">
        <v>9373082.5999999996</v>
      </c>
      <c r="D189" s="37">
        <v>1116000</v>
      </c>
      <c r="E189" s="37">
        <v>1116000</v>
      </c>
      <c r="F189" s="38">
        <f t="shared" si="13"/>
        <v>-8257082.5999999996</v>
      </c>
      <c r="G189" s="39">
        <f t="shared" si="14"/>
        <v>-0.88093564864135521</v>
      </c>
      <c r="H189" s="40">
        <f t="shared" si="16"/>
        <v>0</v>
      </c>
      <c r="I189" s="23" t="s">
        <v>296</v>
      </c>
      <c r="J189" s="47">
        <v>1</v>
      </c>
      <c r="K189" s="47"/>
      <c r="L189" s="47"/>
      <c r="M189" s="47"/>
      <c r="N189" s="47"/>
      <c r="O189" s="162" t="s">
        <v>292</v>
      </c>
      <c r="P189" s="66" t="s">
        <v>9</v>
      </c>
      <c r="Q189" s="256"/>
      <c r="R189" s="289">
        <v>8330</v>
      </c>
      <c r="S189" s="347" t="s">
        <v>1822</v>
      </c>
      <c r="T189" s="320">
        <f t="shared" si="19"/>
        <v>133.9735894357743</v>
      </c>
    </row>
    <row r="190" spans="1:21" ht="79.2" x14ac:dyDescent="0.25">
      <c r="A190" s="249">
        <v>148</v>
      </c>
      <c r="B190" s="22" t="s">
        <v>297</v>
      </c>
      <c r="C190" s="36">
        <v>14566017.189999999</v>
      </c>
      <c r="D190" s="37">
        <v>9348000</v>
      </c>
      <c r="E190" s="37">
        <v>9348000</v>
      </c>
      <c r="F190" s="38">
        <f t="shared" si="13"/>
        <v>-5218017.1899999995</v>
      </c>
      <c r="G190" s="39">
        <f t="shared" si="14"/>
        <v>-0.35823225538840653</v>
      </c>
      <c r="H190" s="40">
        <f t="shared" si="16"/>
        <v>0</v>
      </c>
      <c r="I190" s="23" t="s">
        <v>298</v>
      </c>
      <c r="J190" s="47">
        <v>1</v>
      </c>
      <c r="K190" s="47"/>
      <c r="L190" s="47"/>
      <c r="M190" s="47"/>
      <c r="N190" s="47"/>
      <c r="O190" s="162" t="s">
        <v>292</v>
      </c>
      <c r="P190" s="66" t="s">
        <v>9</v>
      </c>
      <c r="Q190" s="256"/>
      <c r="R190" s="279">
        <v>1379.7</v>
      </c>
      <c r="S190" s="256" t="s">
        <v>1765</v>
      </c>
      <c r="T190" s="320">
        <f t="shared" si="19"/>
        <v>6775.3859534681451</v>
      </c>
    </row>
    <row r="191" spans="1:21" ht="79.2" x14ac:dyDescent="0.25">
      <c r="A191" s="249">
        <v>149</v>
      </c>
      <c r="B191" s="22" t="s">
        <v>299</v>
      </c>
      <c r="C191" s="36">
        <v>10380525.199999999</v>
      </c>
      <c r="D191" s="37">
        <v>1684363</v>
      </c>
      <c r="E191" s="37">
        <v>2181000</v>
      </c>
      <c r="F191" s="38">
        <f t="shared" si="13"/>
        <v>-8199525.1999999993</v>
      </c>
      <c r="G191" s="39">
        <f t="shared" si="14"/>
        <v>-0.78989502380862198</v>
      </c>
      <c r="H191" s="40">
        <f t="shared" si="16"/>
        <v>-0.22771068317285648</v>
      </c>
      <c r="I191" s="23" t="s">
        <v>300</v>
      </c>
      <c r="J191" s="47"/>
      <c r="K191" s="47"/>
      <c r="L191" s="47"/>
      <c r="M191" s="47">
        <v>1</v>
      </c>
      <c r="N191" s="47"/>
      <c r="O191" s="162" t="s">
        <v>301</v>
      </c>
      <c r="P191" s="66" t="s">
        <v>9</v>
      </c>
      <c r="Q191" s="253" t="s">
        <v>1619</v>
      </c>
      <c r="R191" s="278">
        <v>7089070</v>
      </c>
      <c r="S191" s="256" t="s">
        <v>1905</v>
      </c>
      <c r="T191" s="321">
        <f t="shared" si="19"/>
        <v>0.30765671660739702</v>
      </c>
    </row>
    <row r="192" spans="1:21" ht="93.75" customHeight="1" x14ac:dyDescent="0.25">
      <c r="A192" s="249">
        <v>150</v>
      </c>
      <c r="B192" s="22" t="s">
        <v>302</v>
      </c>
      <c r="C192" s="36">
        <v>47024266.939999998</v>
      </c>
      <c r="D192" s="37">
        <v>11680000</v>
      </c>
      <c r="E192" s="37">
        <v>13168000</v>
      </c>
      <c r="F192" s="38">
        <f t="shared" si="13"/>
        <v>-33856266.939999998</v>
      </c>
      <c r="G192" s="39">
        <f t="shared" si="14"/>
        <v>-0.7199743694717976</v>
      </c>
      <c r="H192" s="40">
        <f t="shared" si="16"/>
        <v>-0.11300121506682867</v>
      </c>
      <c r="I192" s="23" t="s">
        <v>303</v>
      </c>
      <c r="J192" s="47"/>
      <c r="K192" s="47"/>
      <c r="L192" s="47"/>
      <c r="M192" s="47">
        <v>1</v>
      </c>
      <c r="N192" s="47"/>
      <c r="O192" s="162" t="s">
        <v>1470</v>
      </c>
      <c r="P192" s="66" t="s">
        <v>62</v>
      </c>
      <c r="Q192" s="256"/>
      <c r="R192" s="278">
        <v>10872</v>
      </c>
      <c r="S192" s="256" t="s">
        <v>1894</v>
      </c>
      <c r="T192" s="320">
        <f t="shared" si="19"/>
        <v>1211.1846946284033</v>
      </c>
    </row>
    <row r="193" spans="1:20" ht="84" customHeight="1" x14ac:dyDescent="0.25">
      <c r="A193" s="249">
        <v>151</v>
      </c>
      <c r="B193" s="22" t="s">
        <v>305</v>
      </c>
      <c r="C193" s="36">
        <v>3801584.88</v>
      </c>
      <c r="D193" s="37">
        <v>922000</v>
      </c>
      <c r="E193" s="37">
        <v>922000</v>
      </c>
      <c r="F193" s="38">
        <f t="shared" ref="F193:F256" si="20">E193-C193</f>
        <v>-2879584.88</v>
      </c>
      <c r="G193" s="39">
        <f t="shared" si="14"/>
        <v>-0.75746957411089033</v>
      </c>
      <c r="H193" s="40">
        <f t="shared" si="16"/>
        <v>0</v>
      </c>
      <c r="I193" s="23" t="s">
        <v>306</v>
      </c>
      <c r="J193" s="47">
        <v>1</v>
      </c>
      <c r="K193" s="47"/>
      <c r="L193" s="47"/>
      <c r="M193" s="47"/>
      <c r="N193" s="47"/>
      <c r="O193" s="162" t="s">
        <v>1471</v>
      </c>
      <c r="P193" s="66" t="s">
        <v>9</v>
      </c>
      <c r="Q193" s="256"/>
      <c r="R193" s="292">
        <v>1873</v>
      </c>
      <c r="S193" s="256" t="s">
        <v>1906</v>
      </c>
      <c r="T193" s="320">
        <f t="shared" si="19"/>
        <v>492.25840896956754</v>
      </c>
    </row>
    <row r="194" spans="1:20" ht="92.4" x14ac:dyDescent="0.25">
      <c r="A194" s="249">
        <v>152</v>
      </c>
      <c r="B194" s="22" t="s">
        <v>307</v>
      </c>
      <c r="C194" s="36">
        <v>2675118.16</v>
      </c>
      <c r="D194" s="37">
        <v>361000</v>
      </c>
      <c r="E194" s="37">
        <v>390000</v>
      </c>
      <c r="F194" s="38">
        <f t="shared" si="20"/>
        <v>-2285118.16</v>
      </c>
      <c r="G194" s="39">
        <f t="shared" ref="G194:G257" si="21">F194/C194</f>
        <v>-0.85421204721663591</v>
      </c>
      <c r="H194" s="40">
        <f t="shared" si="16"/>
        <v>-7.4358974358974358E-2</v>
      </c>
      <c r="I194" s="23" t="s">
        <v>308</v>
      </c>
      <c r="J194" s="47"/>
      <c r="K194" s="47"/>
      <c r="L194" s="47"/>
      <c r="M194" s="47">
        <v>1</v>
      </c>
      <c r="N194" s="47">
        <v>1</v>
      </c>
      <c r="O194" s="162" t="s">
        <v>1472</v>
      </c>
      <c r="P194" s="66" t="s">
        <v>62</v>
      </c>
      <c r="Q194" s="266" t="s">
        <v>1619</v>
      </c>
      <c r="R194" s="292">
        <v>1187</v>
      </c>
      <c r="S194" s="256" t="s">
        <v>1751</v>
      </c>
      <c r="T194" s="320">
        <f t="shared" si="19"/>
        <v>328.55939342881214</v>
      </c>
    </row>
    <row r="195" spans="1:20" ht="12.75" customHeight="1" x14ac:dyDescent="0.25">
      <c r="A195" s="500">
        <v>153</v>
      </c>
      <c r="B195" s="438" t="s">
        <v>309</v>
      </c>
      <c r="C195" s="42">
        <v>4413079.2</v>
      </c>
      <c r="D195" s="37">
        <v>575774</v>
      </c>
      <c r="E195" s="37">
        <v>720000</v>
      </c>
      <c r="F195" s="38">
        <f t="shared" si="20"/>
        <v>-3693079.2</v>
      </c>
      <c r="G195" s="39">
        <f t="shared" si="21"/>
        <v>-0.83684861128257115</v>
      </c>
      <c r="H195" s="40">
        <f t="shared" si="16"/>
        <v>-0.2003138888888889</v>
      </c>
      <c r="I195" s="439" t="s">
        <v>310</v>
      </c>
      <c r="J195" s="388"/>
      <c r="K195" s="388"/>
      <c r="L195" s="388"/>
      <c r="M195" s="388">
        <v>1</v>
      </c>
      <c r="N195" s="47"/>
      <c r="O195" s="407" t="s">
        <v>1473</v>
      </c>
      <c r="P195" s="440" t="s">
        <v>9</v>
      </c>
      <c r="Q195" s="395" t="s">
        <v>1619</v>
      </c>
      <c r="R195" s="293">
        <v>1149</v>
      </c>
      <c r="S195" s="346" t="s">
        <v>1704</v>
      </c>
      <c r="T195" s="320">
        <f t="shared" si="19"/>
        <v>626.63185378590083</v>
      </c>
    </row>
    <row r="196" spans="1:20" ht="49.5" customHeight="1" x14ac:dyDescent="0.25">
      <c r="A196" s="502"/>
      <c r="B196" s="438"/>
      <c r="C196" s="42">
        <v>133917173.59999999</v>
      </c>
      <c r="D196" s="37">
        <v>9135154</v>
      </c>
      <c r="E196" s="37">
        <v>20500000</v>
      </c>
      <c r="F196" s="38">
        <f t="shared" si="20"/>
        <v>-113417173.59999999</v>
      </c>
      <c r="G196" s="39">
        <f t="shared" si="21"/>
        <v>-0.84692030567168419</v>
      </c>
      <c r="H196" s="40">
        <f t="shared" si="16"/>
        <v>-0.55438273170731711</v>
      </c>
      <c r="I196" s="439"/>
      <c r="J196" s="402"/>
      <c r="K196" s="402"/>
      <c r="L196" s="402"/>
      <c r="M196" s="402"/>
      <c r="N196" s="47"/>
      <c r="O196" s="407"/>
      <c r="P196" s="440"/>
      <c r="Q196" s="397"/>
      <c r="R196" s="294">
        <v>34867</v>
      </c>
      <c r="S196" s="347" t="s">
        <v>1704</v>
      </c>
      <c r="T196" s="320">
        <f t="shared" si="19"/>
        <v>587.94848997619522</v>
      </c>
    </row>
    <row r="197" spans="1:20" ht="93.75" customHeight="1" x14ac:dyDescent="0.25">
      <c r="A197" s="131">
        <v>154</v>
      </c>
      <c r="B197" s="22" t="s">
        <v>311</v>
      </c>
      <c r="C197" s="36">
        <v>3829141.94</v>
      </c>
      <c r="D197" s="37">
        <v>327495</v>
      </c>
      <c r="E197" s="37">
        <v>459000</v>
      </c>
      <c r="F197" s="38">
        <f t="shared" si="20"/>
        <v>-3370141.94</v>
      </c>
      <c r="G197" s="39">
        <f t="shared" si="21"/>
        <v>-0.88012980265756358</v>
      </c>
      <c r="H197" s="40">
        <f t="shared" si="16"/>
        <v>-0.28650326797385622</v>
      </c>
      <c r="I197" s="23" t="s">
        <v>1544</v>
      </c>
      <c r="J197" s="47"/>
      <c r="K197" s="47"/>
      <c r="L197" s="47"/>
      <c r="M197" s="47">
        <v>1</v>
      </c>
      <c r="N197" s="47"/>
      <c r="O197" s="162" t="s">
        <v>1474</v>
      </c>
      <c r="P197" s="66" t="s">
        <v>9</v>
      </c>
      <c r="Q197" s="256"/>
      <c r="R197" s="279">
        <v>2264.13</v>
      </c>
      <c r="S197" s="256" t="s">
        <v>1705</v>
      </c>
      <c r="T197" s="320">
        <f t="shared" si="19"/>
        <v>202.72687522359581</v>
      </c>
    </row>
    <row r="198" spans="1:20" ht="13.2" x14ac:dyDescent="0.25">
      <c r="A198" s="500">
        <v>155</v>
      </c>
      <c r="B198" s="438" t="s">
        <v>312</v>
      </c>
      <c r="C198" s="36">
        <v>42716828.960000001</v>
      </c>
      <c r="D198" s="37">
        <v>22882000</v>
      </c>
      <c r="E198" s="37">
        <v>22882000</v>
      </c>
      <c r="F198" s="38">
        <f t="shared" si="20"/>
        <v>-19834828.960000001</v>
      </c>
      <c r="G198" s="39">
        <f t="shared" si="21"/>
        <v>-0.46433289742956613</v>
      </c>
      <c r="H198" s="40">
        <f t="shared" si="16"/>
        <v>0</v>
      </c>
      <c r="I198" s="439" t="s">
        <v>313</v>
      </c>
      <c r="J198" s="388">
        <v>1</v>
      </c>
      <c r="K198" s="388"/>
      <c r="L198" s="388"/>
      <c r="M198" s="388"/>
      <c r="N198" s="47"/>
      <c r="O198" s="407" t="s">
        <v>313</v>
      </c>
      <c r="P198" s="440" t="s">
        <v>9</v>
      </c>
      <c r="Q198" s="375"/>
      <c r="R198" s="293">
        <v>20072</v>
      </c>
      <c r="S198" s="346" t="s">
        <v>1907</v>
      </c>
      <c r="T198" s="320">
        <f t="shared" si="19"/>
        <v>1139.9960143483459</v>
      </c>
    </row>
    <row r="199" spans="1:20" ht="13.2" x14ac:dyDescent="0.25">
      <c r="A199" s="501"/>
      <c r="B199" s="438"/>
      <c r="C199" s="36">
        <v>721453.02</v>
      </c>
      <c r="D199" s="37">
        <v>272000</v>
      </c>
      <c r="E199" s="37">
        <v>272000</v>
      </c>
      <c r="F199" s="38">
        <f t="shared" si="20"/>
        <v>-449453.02</v>
      </c>
      <c r="G199" s="39">
        <f t="shared" si="21"/>
        <v>-0.62298307379737627</v>
      </c>
      <c r="H199" s="40">
        <f t="shared" si="16"/>
        <v>0</v>
      </c>
      <c r="I199" s="439"/>
      <c r="J199" s="389"/>
      <c r="K199" s="389"/>
      <c r="L199" s="389"/>
      <c r="M199" s="389"/>
      <c r="N199" s="47"/>
      <c r="O199" s="407"/>
      <c r="P199" s="440"/>
      <c r="Q199" s="376"/>
      <c r="R199" s="293">
        <v>339</v>
      </c>
      <c r="S199" s="348" t="s">
        <v>1907</v>
      </c>
      <c r="T199" s="320">
        <f t="shared" si="19"/>
        <v>802.35988200589975</v>
      </c>
    </row>
    <row r="200" spans="1:20" ht="13.2" x14ac:dyDescent="0.25">
      <c r="A200" s="501"/>
      <c r="B200" s="438"/>
      <c r="C200" s="36">
        <v>400097.84</v>
      </c>
      <c r="D200" s="37">
        <v>151000</v>
      </c>
      <c r="E200" s="37">
        <v>151000</v>
      </c>
      <c r="F200" s="38">
        <f t="shared" si="20"/>
        <v>-249097.84000000003</v>
      </c>
      <c r="G200" s="39">
        <f t="shared" si="21"/>
        <v>-0.62259231392001524</v>
      </c>
      <c r="H200" s="40">
        <f t="shared" si="16"/>
        <v>0</v>
      </c>
      <c r="I200" s="439"/>
      <c r="J200" s="389"/>
      <c r="K200" s="389"/>
      <c r="L200" s="389"/>
      <c r="M200" s="389"/>
      <c r="N200" s="47"/>
      <c r="O200" s="407"/>
      <c r="P200" s="440"/>
      <c r="Q200" s="376"/>
      <c r="R200" s="293">
        <v>188</v>
      </c>
      <c r="S200" s="348" t="s">
        <v>1907</v>
      </c>
      <c r="T200" s="320">
        <f t="shared" si="19"/>
        <v>803.19148936170211</v>
      </c>
    </row>
    <row r="201" spans="1:20" ht="13.2" x14ac:dyDescent="0.25">
      <c r="A201" s="502"/>
      <c r="B201" s="438"/>
      <c r="C201" s="36">
        <v>470327.78</v>
      </c>
      <c r="D201" s="37">
        <v>177000</v>
      </c>
      <c r="E201" s="37">
        <v>177000</v>
      </c>
      <c r="F201" s="38">
        <f t="shared" si="20"/>
        <v>-293327.78000000003</v>
      </c>
      <c r="G201" s="39">
        <f t="shared" si="21"/>
        <v>-0.62366671175578869</v>
      </c>
      <c r="H201" s="40">
        <f t="shared" si="16"/>
        <v>0</v>
      </c>
      <c r="I201" s="439"/>
      <c r="J201" s="402"/>
      <c r="K201" s="402"/>
      <c r="L201" s="402"/>
      <c r="M201" s="402"/>
      <c r="N201" s="47"/>
      <c r="O201" s="407"/>
      <c r="P201" s="440"/>
      <c r="Q201" s="377"/>
      <c r="R201" s="294">
        <v>221</v>
      </c>
      <c r="S201" s="347" t="s">
        <v>1907</v>
      </c>
      <c r="T201" s="320">
        <f t="shared" si="19"/>
        <v>800.90497737556564</v>
      </c>
    </row>
    <row r="202" spans="1:20" ht="105.6" x14ac:dyDescent="0.25">
      <c r="A202" s="131">
        <v>156</v>
      </c>
      <c r="B202" s="22" t="s">
        <v>314</v>
      </c>
      <c r="C202" s="36">
        <v>1478038</v>
      </c>
      <c r="D202" s="37">
        <v>289000</v>
      </c>
      <c r="E202" s="37">
        <v>289000</v>
      </c>
      <c r="F202" s="38">
        <f t="shared" si="20"/>
        <v>-1189038</v>
      </c>
      <c r="G202" s="39">
        <f t="shared" si="21"/>
        <v>-0.80447052105561567</v>
      </c>
      <c r="H202" s="40">
        <f t="shared" si="16"/>
        <v>0</v>
      </c>
      <c r="I202" s="23" t="s">
        <v>1545</v>
      </c>
      <c r="J202" s="47">
        <v>1</v>
      </c>
      <c r="K202" s="47"/>
      <c r="L202" s="47"/>
      <c r="M202" s="47"/>
      <c r="N202" s="47"/>
      <c r="O202" s="162" t="s">
        <v>1546</v>
      </c>
      <c r="P202" s="66" t="s">
        <v>9</v>
      </c>
      <c r="Q202" s="256"/>
      <c r="R202" s="311"/>
      <c r="S202" s="307"/>
    </row>
    <row r="203" spans="1:20" ht="105.6" x14ac:dyDescent="0.25">
      <c r="A203" s="131">
        <v>157</v>
      </c>
      <c r="B203" s="22" t="s">
        <v>315</v>
      </c>
      <c r="C203" s="36">
        <v>2305917</v>
      </c>
      <c r="D203" s="37">
        <v>369000</v>
      </c>
      <c r="E203" s="37">
        <v>369000</v>
      </c>
      <c r="F203" s="38">
        <f t="shared" si="20"/>
        <v>-1936917</v>
      </c>
      <c r="G203" s="39">
        <f t="shared" si="21"/>
        <v>-0.8399768942247271</v>
      </c>
      <c r="H203" s="40">
        <f t="shared" si="16"/>
        <v>0</v>
      </c>
      <c r="I203" s="23" t="s">
        <v>1545</v>
      </c>
      <c r="J203" s="47">
        <v>1</v>
      </c>
      <c r="K203" s="47"/>
      <c r="L203" s="47"/>
      <c r="M203" s="47"/>
      <c r="N203" s="47"/>
      <c r="O203" s="162" t="s">
        <v>316</v>
      </c>
      <c r="P203" s="66" t="s">
        <v>9</v>
      </c>
      <c r="Q203" s="256"/>
      <c r="R203" s="326"/>
      <c r="S203" s="314"/>
    </row>
    <row r="204" spans="1:20" ht="105.6" x14ac:dyDescent="0.25">
      <c r="A204" s="247">
        <v>158</v>
      </c>
      <c r="B204" s="22" t="s">
        <v>317</v>
      </c>
      <c r="C204" s="36">
        <v>45419416.700000003</v>
      </c>
      <c r="D204" s="37">
        <v>2566000</v>
      </c>
      <c r="E204" s="37">
        <v>2566000</v>
      </c>
      <c r="F204" s="38">
        <f t="shared" si="20"/>
        <v>-42853416.700000003</v>
      </c>
      <c r="G204" s="39">
        <f t="shared" si="21"/>
        <v>-0.94350433831088809</v>
      </c>
      <c r="H204" s="40">
        <f t="shared" si="16"/>
        <v>0</v>
      </c>
      <c r="I204" s="23" t="s">
        <v>1547</v>
      </c>
      <c r="J204" s="47">
        <v>1</v>
      </c>
      <c r="K204" s="47"/>
      <c r="L204" s="47"/>
      <c r="M204" s="47"/>
      <c r="N204" s="47"/>
      <c r="O204" s="162" t="s">
        <v>1548</v>
      </c>
      <c r="P204" s="66" t="s">
        <v>9</v>
      </c>
      <c r="Q204" s="256"/>
      <c r="R204" s="294">
        <v>22079</v>
      </c>
      <c r="S204" s="341" t="s">
        <v>1908</v>
      </c>
      <c r="T204" s="320">
        <f>E204/R204</f>
        <v>116.21903165904253</v>
      </c>
    </row>
    <row r="205" spans="1:20" ht="105.6" x14ac:dyDescent="0.25">
      <c r="A205" s="247">
        <v>159</v>
      </c>
      <c r="B205" s="22" t="s">
        <v>318</v>
      </c>
      <c r="C205" s="36">
        <v>1479519</v>
      </c>
      <c r="D205" s="37">
        <v>290000</v>
      </c>
      <c r="E205" s="37">
        <v>290000</v>
      </c>
      <c r="F205" s="38">
        <f t="shared" si="20"/>
        <v>-1189519</v>
      </c>
      <c r="G205" s="39">
        <f t="shared" si="21"/>
        <v>-0.80399035091810245</v>
      </c>
      <c r="H205" s="40">
        <f t="shared" si="16"/>
        <v>0</v>
      </c>
      <c r="I205" s="23" t="s">
        <v>1547</v>
      </c>
      <c r="J205" s="47">
        <v>1</v>
      </c>
      <c r="K205" s="47"/>
      <c r="L205" s="47"/>
      <c r="M205" s="47"/>
      <c r="N205" s="47"/>
      <c r="O205" s="162" t="s">
        <v>316</v>
      </c>
      <c r="P205" s="66" t="s">
        <v>9</v>
      </c>
      <c r="Q205" s="256"/>
      <c r="R205" s="292">
        <v>999</v>
      </c>
      <c r="S205" s="256" t="s">
        <v>1909</v>
      </c>
      <c r="T205" s="320">
        <f>E205/R205</f>
        <v>290.29029029029027</v>
      </c>
    </row>
    <row r="206" spans="1:20" ht="124.5" customHeight="1" x14ac:dyDescent="0.25">
      <c r="A206" s="247">
        <v>160</v>
      </c>
      <c r="B206" s="27" t="s">
        <v>319</v>
      </c>
      <c r="C206" s="36">
        <v>17555258.690000001</v>
      </c>
      <c r="D206" s="37">
        <v>9302073</v>
      </c>
      <c r="E206" s="37">
        <v>11970000</v>
      </c>
      <c r="F206" s="38">
        <f t="shared" si="20"/>
        <v>-5585258.6900000013</v>
      </c>
      <c r="G206" s="39">
        <f t="shared" si="21"/>
        <v>-0.31815302688655517</v>
      </c>
      <c r="H206" s="40">
        <f t="shared" si="16"/>
        <v>-0.22288446115288221</v>
      </c>
      <c r="I206" s="29" t="s">
        <v>320</v>
      </c>
      <c r="J206" s="49"/>
      <c r="K206" s="49"/>
      <c r="L206" s="49"/>
      <c r="M206" s="49">
        <v>1</v>
      </c>
      <c r="N206" s="49"/>
      <c r="O206" s="163" t="s">
        <v>321</v>
      </c>
      <c r="P206" s="76" t="s">
        <v>62</v>
      </c>
      <c r="Q206" s="256"/>
    </row>
    <row r="207" spans="1:20" ht="118.5" customHeight="1" x14ac:dyDescent="0.25">
      <c r="A207" s="247">
        <v>161</v>
      </c>
      <c r="B207" s="27" t="s">
        <v>322</v>
      </c>
      <c r="C207" s="36">
        <v>154668451.81</v>
      </c>
      <c r="D207" s="37">
        <v>78111907</v>
      </c>
      <c r="E207" s="37">
        <v>84583000</v>
      </c>
      <c r="F207" s="38">
        <f t="shared" si="20"/>
        <v>-70085451.810000002</v>
      </c>
      <c r="G207" s="39">
        <f t="shared" si="21"/>
        <v>-0.45313346703757895</v>
      </c>
      <c r="H207" s="40">
        <f t="shared" si="16"/>
        <v>-7.6505834505751741E-2</v>
      </c>
      <c r="I207" s="29" t="s">
        <v>323</v>
      </c>
      <c r="J207" s="49"/>
      <c r="K207" s="49"/>
      <c r="L207" s="49">
        <v>1</v>
      </c>
      <c r="M207" s="49"/>
      <c r="N207" s="49">
        <v>1</v>
      </c>
      <c r="O207" s="12" t="s">
        <v>324</v>
      </c>
      <c r="P207" s="76" t="s">
        <v>62</v>
      </c>
      <c r="Q207" s="256"/>
      <c r="R207" s="289"/>
      <c r="S207" s="291"/>
    </row>
    <row r="208" spans="1:20" ht="113.25" customHeight="1" x14ac:dyDescent="0.25">
      <c r="A208" s="247">
        <v>162</v>
      </c>
      <c r="B208" s="27" t="s">
        <v>325</v>
      </c>
      <c r="C208" s="36">
        <v>56405021.810000002</v>
      </c>
      <c r="D208" s="37">
        <v>30621187</v>
      </c>
      <c r="E208" s="37">
        <v>42702000</v>
      </c>
      <c r="F208" s="38">
        <f t="shared" si="20"/>
        <v>-13703021.810000002</v>
      </c>
      <c r="G208" s="39">
        <f t="shared" si="21"/>
        <v>-0.24293974845286923</v>
      </c>
      <c r="H208" s="40">
        <f t="shared" si="16"/>
        <v>-0.28290977003419043</v>
      </c>
      <c r="I208" s="29" t="s">
        <v>326</v>
      </c>
      <c r="J208" s="49"/>
      <c r="K208" s="49"/>
      <c r="L208" s="49">
        <v>1</v>
      </c>
      <c r="M208" s="49"/>
      <c r="N208" s="49"/>
      <c r="O208" s="65" t="s">
        <v>327</v>
      </c>
      <c r="P208" s="76" t="s">
        <v>62</v>
      </c>
      <c r="Q208" s="256"/>
      <c r="R208" s="278">
        <v>1357.8</v>
      </c>
      <c r="S208" s="256" t="s">
        <v>1817</v>
      </c>
      <c r="T208" s="320">
        <f>E208/R208</f>
        <v>31449.403446752101</v>
      </c>
    </row>
    <row r="209" spans="1:20" ht="99" customHeight="1" x14ac:dyDescent="0.25">
      <c r="A209" s="247">
        <v>163</v>
      </c>
      <c r="B209" s="27" t="s">
        <v>328</v>
      </c>
      <c r="C209" s="36">
        <v>14089028.300000001</v>
      </c>
      <c r="D209" s="37">
        <v>3500000</v>
      </c>
      <c r="E209" s="37">
        <v>4507000</v>
      </c>
      <c r="F209" s="38">
        <f t="shared" si="20"/>
        <v>-9582028.3000000007</v>
      </c>
      <c r="G209" s="39">
        <f t="shared" si="21"/>
        <v>-0.6801056890488324</v>
      </c>
      <c r="H209" s="40">
        <f t="shared" si="16"/>
        <v>-0.22343021965830931</v>
      </c>
      <c r="I209" s="29" t="s">
        <v>329</v>
      </c>
      <c r="J209" s="49"/>
      <c r="K209" s="49"/>
      <c r="L209" s="49">
        <v>1</v>
      </c>
      <c r="M209" s="49"/>
      <c r="N209" s="49"/>
      <c r="O209" s="12" t="s">
        <v>330</v>
      </c>
      <c r="P209" s="76" t="s">
        <v>62</v>
      </c>
      <c r="Q209" s="256"/>
      <c r="R209" s="296">
        <v>9142</v>
      </c>
      <c r="S209" s="357" t="s">
        <v>1704</v>
      </c>
      <c r="T209" s="320">
        <f>E209/R209</f>
        <v>492.99934368847079</v>
      </c>
    </row>
    <row r="210" spans="1:20" ht="66" x14ac:dyDescent="0.25">
      <c r="A210" s="247">
        <v>164</v>
      </c>
      <c r="B210" s="27" t="s">
        <v>331</v>
      </c>
      <c r="C210" s="36">
        <v>65418416.450000003</v>
      </c>
      <c r="D210" s="37">
        <v>47831000</v>
      </c>
      <c r="E210" s="37">
        <v>52440000</v>
      </c>
      <c r="F210" s="38">
        <f t="shared" si="20"/>
        <v>-12978416.450000003</v>
      </c>
      <c r="G210" s="39">
        <f t="shared" si="21"/>
        <v>-0.19839086841729875</v>
      </c>
      <c r="H210" s="40">
        <f t="shared" si="16"/>
        <v>-8.7890922959572848E-2</v>
      </c>
      <c r="I210" s="29" t="s">
        <v>332</v>
      </c>
      <c r="J210" s="49"/>
      <c r="K210" s="49"/>
      <c r="L210" s="49">
        <v>1</v>
      </c>
      <c r="M210" s="49"/>
      <c r="N210" s="49">
        <v>1</v>
      </c>
      <c r="O210" s="12" t="s">
        <v>333</v>
      </c>
      <c r="P210" s="76" t="s">
        <v>62</v>
      </c>
      <c r="Q210" s="256"/>
      <c r="R210" s="278">
        <v>1876.8</v>
      </c>
      <c r="S210" s="256" t="s">
        <v>1584</v>
      </c>
      <c r="T210" s="320">
        <f>E210/R210</f>
        <v>27941.176470588234</v>
      </c>
    </row>
    <row r="211" spans="1:20" ht="12.75" customHeight="1" x14ac:dyDescent="0.25">
      <c r="A211" s="500">
        <v>165</v>
      </c>
      <c r="B211" s="449" t="s">
        <v>334</v>
      </c>
      <c r="C211" s="36">
        <v>9476200.7799999993</v>
      </c>
      <c r="D211" s="37">
        <v>5479000</v>
      </c>
      <c r="E211" s="37">
        <v>6580000</v>
      </c>
      <c r="F211" s="38">
        <f t="shared" si="20"/>
        <v>-2896200.7799999993</v>
      </c>
      <c r="G211" s="39">
        <f t="shared" si="21"/>
        <v>-0.30562889571869112</v>
      </c>
      <c r="H211" s="40">
        <f t="shared" si="16"/>
        <v>-0.16732522796352584</v>
      </c>
      <c r="I211" s="450" t="s">
        <v>335</v>
      </c>
      <c r="J211" s="421"/>
      <c r="K211" s="421"/>
      <c r="L211" s="421">
        <v>1</v>
      </c>
      <c r="M211" s="421"/>
      <c r="N211" s="49"/>
      <c r="O211" s="417" t="s">
        <v>336</v>
      </c>
      <c r="P211" s="418" t="s">
        <v>62</v>
      </c>
      <c r="Q211" s="372"/>
    </row>
    <row r="212" spans="1:20" ht="45" customHeight="1" x14ac:dyDescent="0.25">
      <c r="A212" s="502"/>
      <c r="B212" s="449"/>
      <c r="C212" s="36">
        <v>25246214.629999999</v>
      </c>
      <c r="D212" s="37">
        <v>14100000</v>
      </c>
      <c r="E212" s="37">
        <v>17990000</v>
      </c>
      <c r="F212" s="38">
        <f t="shared" si="20"/>
        <v>-7256214.629999999</v>
      </c>
      <c r="G212" s="39">
        <f t="shared" si="21"/>
        <v>-0.28741792527492266</v>
      </c>
      <c r="H212" s="40">
        <f t="shared" si="16"/>
        <v>-0.21623123957754309</v>
      </c>
      <c r="I212" s="450"/>
      <c r="J212" s="422"/>
      <c r="K212" s="422"/>
      <c r="L212" s="422"/>
      <c r="M212" s="422"/>
      <c r="N212" s="49"/>
      <c r="O212" s="417"/>
      <c r="P212" s="418"/>
      <c r="Q212" s="373"/>
      <c r="R212" s="289"/>
      <c r="S212" s="291"/>
    </row>
    <row r="213" spans="1:20" ht="92.4" x14ac:dyDescent="0.25">
      <c r="A213" s="34">
        <v>166</v>
      </c>
      <c r="B213" s="27" t="s">
        <v>337</v>
      </c>
      <c r="C213" s="36">
        <v>67304129.159999996</v>
      </c>
      <c r="D213" s="37">
        <v>36798721</v>
      </c>
      <c r="E213" s="37">
        <v>41790000</v>
      </c>
      <c r="F213" s="38">
        <f t="shared" si="20"/>
        <v>-25514129.159999996</v>
      </c>
      <c r="G213" s="39">
        <f t="shared" si="21"/>
        <v>-0.37908712999385308</v>
      </c>
      <c r="H213" s="40">
        <f t="shared" si="16"/>
        <v>-0.11943716200047859</v>
      </c>
      <c r="I213" s="29" t="s">
        <v>338</v>
      </c>
      <c r="J213" s="49"/>
      <c r="K213" s="49"/>
      <c r="L213" s="49">
        <v>1</v>
      </c>
      <c r="M213" s="49"/>
      <c r="N213" s="49"/>
      <c r="O213" s="12" t="s">
        <v>339</v>
      </c>
      <c r="P213" s="76" t="s">
        <v>62</v>
      </c>
      <c r="Q213" s="256"/>
      <c r="R213" s="283">
        <v>1498.7</v>
      </c>
      <c r="S213" s="341" t="s">
        <v>1910</v>
      </c>
      <c r="T213" s="320">
        <f t="shared" ref="T213:T224" si="22">E213/R213</f>
        <v>27884.166277440447</v>
      </c>
    </row>
    <row r="214" spans="1:20" ht="93.75" customHeight="1" x14ac:dyDescent="0.25">
      <c r="A214" s="34">
        <v>167</v>
      </c>
      <c r="B214" s="27" t="s">
        <v>340</v>
      </c>
      <c r="C214" s="36">
        <v>22170658.039999999</v>
      </c>
      <c r="D214" s="37">
        <v>5053442</v>
      </c>
      <c r="E214" s="37">
        <v>8900000</v>
      </c>
      <c r="F214" s="38">
        <f t="shared" si="20"/>
        <v>-13270658.039999999</v>
      </c>
      <c r="G214" s="39">
        <f t="shared" si="21"/>
        <v>-0.59856852313798081</v>
      </c>
      <c r="H214" s="40">
        <f t="shared" si="16"/>
        <v>-0.43219752808988765</v>
      </c>
      <c r="I214" s="29" t="s">
        <v>341</v>
      </c>
      <c r="J214" s="49"/>
      <c r="K214" s="49"/>
      <c r="L214" s="49">
        <v>1</v>
      </c>
      <c r="M214" s="49"/>
      <c r="N214" s="49"/>
      <c r="O214" s="65" t="s">
        <v>1577</v>
      </c>
      <c r="P214" s="76" t="s">
        <v>62</v>
      </c>
      <c r="Q214" s="256"/>
      <c r="R214" s="278">
        <v>12574</v>
      </c>
      <c r="S214" s="351" t="s">
        <v>2109</v>
      </c>
      <c r="T214" s="320">
        <f t="shared" si="22"/>
        <v>707.80976618418958</v>
      </c>
    </row>
    <row r="215" spans="1:20" ht="79.2" x14ac:dyDescent="0.25">
      <c r="A215" s="249">
        <v>168</v>
      </c>
      <c r="B215" s="27" t="s">
        <v>342</v>
      </c>
      <c r="C215" s="36">
        <v>27106118.109999999</v>
      </c>
      <c r="D215" s="37">
        <v>7081600</v>
      </c>
      <c r="E215" s="37">
        <v>9290000</v>
      </c>
      <c r="F215" s="38">
        <f t="shared" si="20"/>
        <v>-17816118.109999999</v>
      </c>
      <c r="G215" s="39">
        <f t="shared" si="21"/>
        <v>-0.6572729461924417</v>
      </c>
      <c r="H215" s="40">
        <f t="shared" si="16"/>
        <v>-0.23771797631862218</v>
      </c>
      <c r="I215" s="29" t="s">
        <v>343</v>
      </c>
      <c r="J215" s="49"/>
      <c r="K215" s="49"/>
      <c r="L215" s="49">
        <v>1</v>
      </c>
      <c r="M215" s="49"/>
      <c r="N215" s="49"/>
      <c r="O215" s="12" t="s">
        <v>344</v>
      </c>
      <c r="P215" s="76" t="s">
        <v>62</v>
      </c>
      <c r="Q215" s="256"/>
      <c r="R215" s="279">
        <v>987.7</v>
      </c>
      <c r="S215" s="256" t="s">
        <v>1765</v>
      </c>
      <c r="T215" s="320">
        <f t="shared" si="22"/>
        <v>9405.6899868381079</v>
      </c>
    </row>
    <row r="216" spans="1:20" ht="213.75" customHeight="1" x14ac:dyDescent="0.25">
      <c r="A216" s="249">
        <v>169</v>
      </c>
      <c r="B216" s="27" t="s">
        <v>345</v>
      </c>
      <c r="C216" s="36">
        <v>19686000</v>
      </c>
      <c r="D216" s="37">
        <v>2511350</v>
      </c>
      <c r="E216" s="37">
        <v>3560000</v>
      </c>
      <c r="F216" s="38">
        <f t="shared" si="20"/>
        <v>-16126000</v>
      </c>
      <c r="G216" s="39">
        <f t="shared" si="21"/>
        <v>-0.81916082495174236</v>
      </c>
      <c r="H216" s="40">
        <f t="shared" si="16"/>
        <v>-0.29456460674157303</v>
      </c>
      <c r="I216" s="29" t="s">
        <v>346</v>
      </c>
      <c r="J216" s="49"/>
      <c r="K216" s="49"/>
      <c r="L216" s="49">
        <v>1</v>
      </c>
      <c r="M216" s="49"/>
      <c r="N216" s="49"/>
      <c r="O216" s="65" t="s">
        <v>347</v>
      </c>
      <c r="P216" s="76" t="s">
        <v>62</v>
      </c>
      <c r="Q216" s="256"/>
      <c r="R216" s="278">
        <v>40000</v>
      </c>
      <c r="S216" s="341" t="s">
        <v>1911</v>
      </c>
      <c r="T216" s="320">
        <f t="shared" si="22"/>
        <v>89</v>
      </c>
    </row>
    <row r="217" spans="1:20" ht="66" x14ac:dyDescent="0.25">
      <c r="A217" s="249">
        <v>170</v>
      </c>
      <c r="B217" s="27" t="s">
        <v>348</v>
      </c>
      <c r="C217" s="36">
        <v>7067882.2000000002</v>
      </c>
      <c r="D217" s="37">
        <v>3112751.06</v>
      </c>
      <c r="E217" s="37">
        <v>2704240</v>
      </c>
      <c r="F217" s="38">
        <f t="shared" si="20"/>
        <v>-4363642.2</v>
      </c>
      <c r="G217" s="39">
        <f t="shared" si="21"/>
        <v>-0.61739034077279897</v>
      </c>
      <c r="H217" s="199">
        <f t="shared" si="16"/>
        <v>0.1510631674703429</v>
      </c>
      <c r="I217" s="29" t="s">
        <v>349</v>
      </c>
      <c r="J217" s="49"/>
      <c r="K217" s="49"/>
      <c r="L217" s="49"/>
      <c r="M217" s="49">
        <v>1</v>
      </c>
      <c r="N217" s="49">
        <v>1</v>
      </c>
      <c r="O217" s="12" t="s">
        <v>350</v>
      </c>
      <c r="P217" s="66" t="s">
        <v>9</v>
      </c>
      <c r="Q217" s="256"/>
      <c r="R217" s="279">
        <v>479.3</v>
      </c>
      <c r="S217" s="256" t="s">
        <v>1912</v>
      </c>
      <c r="T217" s="320">
        <f t="shared" si="22"/>
        <v>5642.0613394533693</v>
      </c>
    </row>
    <row r="218" spans="1:20" ht="92.4" x14ac:dyDescent="0.25">
      <c r="A218" s="249">
        <v>171</v>
      </c>
      <c r="B218" s="27" t="s">
        <v>351</v>
      </c>
      <c r="C218" s="36">
        <v>10098833.189999999</v>
      </c>
      <c r="D218" s="37">
        <v>7472408.1299999999</v>
      </c>
      <c r="E218" s="37">
        <v>7336264</v>
      </c>
      <c r="F218" s="38">
        <f t="shared" si="20"/>
        <v>-2762569.1899999995</v>
      </c>
      <c r="G218" s="39">
        <f t="shared" si="21"/>
        <v>-0.27355330442882575</v>
      </c>
      <c r="H218" s="199">
        <f t="shared" si="16"/>
        <v>1.8557692307692292E-2</v>
      </c>
      <c r="I218" s="29" t="s">
        <v>352</v>
      </c>
      <c r="J218" s="49"/>
      <c r="K218" s="49"/>
      <c r="L218" s="49"/>
      <c r="M218" s="49">
        <v>1</v>
      </c>
      <c r="N218" s="49">
        <v>1</v>
      </c>
      <c r="O218" s="12" t="s">
        <v>353</v>
      </c>
      <c r="P218" s="66" t="s">
        <v>9</v>
      </c>
      <c r="Q218" s="256"/>
      <c r="R218" s="278">
        <v>3067</v>
      </c>
      <c r="S218" s="256" t="s">
        <v>1751</v>
      </c>
      <c r="T218" s="320">
        <f t="shared" si="22"/>
        <v>2392</v>
      </c>
    </row>
    <row r="219" spans="1:20" ht="92.4" x14ac:dyDescent="0.25">
      <c r="A219" s="249">
        <v>172</v>
      </c>
      <c r="B219" s="27" t="s">
        <v>354</v>
      </c>
      <c r="C219" s="36">
        <v>44852017.689999998</v>
      </c>
      <c r="D219" s="37">
        <v>11327846.52</v>
      </c>
      <c r="E219" s="37">
        <v>11503808</v>
      </c>
      <c r="F219" s="38">
        <f t="shared" si="20"/>
        <v>-33348209.689999998</v>
      </c>
      <c r="G219" s="39">
        <f t="shared" si="21"/>
        <v>-0.74351637691062367</v>
      </c>
      <c r="H219" s="40">
        <f t="shared" si="16"/>
        <v>-1.5295933311821655E-2</v>
      </c>
      <c r="I219" s="29" t="s">
        <v>355</v>
      </c>
      <c r="J219" s="49"/>
      <c r="K219" s="49"/>
      <c r="L219" s="49"/>
      <c r="M219" s="49">
        <v>1</v>
      </c>
      <c r="N219" s="49">
        <v>1</v>
      </c>
      <c r="O219" s="12" t="s">
        <v>353</v>
      </c>
      <c r="P219" s="66" t="s">
        <v>9</v>
      </c>
      <c r="Q219" s="256"/>
      <c r="R219" s="279">
        <v>1157.8</v>
      </c>
      <c r="S219" s="256" t="s">
        <v>1913</v>
      </c>
      <c r="T219" s="320">
        <f t="shared" si="22"/>
        <v>9935.9198479875631</v>
      </c>
    </row>
    <row r="220" spans="1:20" ht="92.4" x14ac:dyDescent="0.25">
      <c r="A220" s="249">
        <v>173</v>
      </c>
      <c r="B220" s="27" t="s">
        <v>356</v>
      </c>
      <c r="C220" s="36">
        <v>61345180.579999998</v>
      </c>
      <c r="D220" s="37">
        <v>49219643</v>
      </c>
      <c r="E220" s="37">
        <v>50204732</v>
      </c>
      <c r="F220" s="38">
        <f t="shared" si="20"/>
        <v>-11140448.579999998</v>
      </c>
      <c r="G220" s="39">
        <f t="shared" si="21"/>
        <v>-0.18160266991914362</v>
      </c>
      <c r="H220" s="40">
        <f t="shared" si="16"/>
        <v>-1.9621437278063748E-2</v>
      </c>
      <c r="I220" s="29" t="s">
        <v>357</v>
      </c>
      <c r="J220" s="49"/>
      <c r="K220" s="49"/>
      <c r="L220" s="49"/>
      <c r="M220" s="49">
        <v>1</v>
      </c>
      <c r="N220" s="49">
        <v>1</v>
      </c>
      <c r="O220" s="12" t="s">
        <v>353</v>
      </c>
      <c r="P220" s="66" t="s">
        <v>9</v>
      </c>
      <c r="Q220" s="256"/>
      <c r="R220" s="279">
        <v>2899.9</v>
      </c>
      <c r="S220" s="256" t="s">
        <v>1791</v>
      </c>
      <c r="T220" s="320">
        <f t="shared" si="22"/>
        <v>17312.573537018518</v>
      </c>
    </row>
    <row r="221" spans="1:20" ht="88.5" customHeight="1" x14ac:dyDescent="0.25">
      <c r="A221" s="249">
        <v>174</v>
      </c>
      <c r="B221" s="27" t="s">
        <v>358</v>
      </c>
      <c r="C221" s="36">
        <v>4664303.99</v>
      </c>
      <c r="D221" s="37">
        <v>604899</v>
      </c>
      <c r="E221" s="37">
        <v>754097</v>
      </c>
      <c r="F221" s="38">
        <f t="shared" si="20"/>
        <v>-3910206.99</v>
      </c>
      <c r="G221" s="39">
        <f t="shared" si="21"/>
        <v>-0.83832593209689144</v>
      </c>
      <c r="H221" s="40">
        <f t="shared" si="16"/>
        <v>-0.19784987872912901</v>
      </c>
      <c r="I221" s="29" t="s">
        <v>359</v>
      </c>
      <c r="J221" s="49"/>
      <c r="K221" s="49"/>
      <c r="L221" s="49"/>
      <c r="M221" s="49">
        <v>1</v>
      </c>
      <c r="N221" s="49"/>
      <c r="O221" s="12" t="s">
        <v>353</v>
      </c>
      <c r="P221" s="6" t="s">
        <v>9</v>
      </c>
      <c r="R221" s="278">
        <v>3293</v>
      </c>
      <c r="S221" s="256" t="s">
        <v>1800</v>
      </c>
      <c r="T221" s="320">
        <f t="shared" si="22"/>
        <v>229</v>
      </c>
    </row>
    <row r="222" spans="1:20" ht="92.4" x14ac:dyDescent="0.25">
      <c r="A222" s="249">
        <v>175</v>
      </c>
      <c r="B222" s="27" t="s">
        <v>360</v>
      </c>
      <c r="C222" s="36">
        <v>55311244.640000001</v>
      </c>
      <c r="D222" s="37">
        <v>9059083.4499999993</v>
      </c>
      <c r="E222" s="37">
        <v>9026728</v>
      </c>
      <c r="F222" s="38">
        <f t="shared" si="20"/>
        <v>-46284516.640000001</v>
      </c>
      <c r="G222" s="39">
        <f t="shared" si="21"/>
        <v>-0.83680121359134907</v>
      </c>
      <c r="H222" s="199">
        <f t="shared" si="16"/>
        <v>3.5844051133477441E-3</v>
      </c>
      <c r="I222" s="29" t="s">
        <v>361</v>
      </c>
      <c r="J222" s="49"/>
      <c r="K222" s="49"/>
      <c r="L222" s="49"/>
      <c r="M222" s="49">
        <v>1</v>
      </c>
      <c r="N222" s="49">
        <v>1</v>
      </c>
      <c r="O222" s="12" t="s">
        <v>353</v>
      </c>
      <c r="P222" s="66" t="s">
        <v>9</v>
      </c>
      <c r="Q222" s="256"/>
      <c r="R222" s="297">
        <v>2259.4</v>
      </c>
      <c r="S222" s="349" t="s">
        <v>1914</v>
      </c>
      <c r="T222" s="320">
        <f t="shared" si="22"/>
        <v>3995.1881030362042</v>
      </c>
    </row>
    <row r="223" spans="1:20" ht="79.2" x14ac:dyDescent="0.25">
      <c r="A223" s="249">
        <v>176</v>
      </c>
      <c r="B223" s="27" t="s">
        <v>362</v>
      </c>
      <c r="C223" s="36">
        <v>29466885.100000001</v>
      </c>
      <c r="D223" s="37">
        <v>14849748.470000001</v>
      </c>
      <c r="E223" s="37">
        <v>13404797</v>
      </c>
      <c r="F223" s="38">
        <f t="shared" si="20"/>
        <v>-16062088.100000001</v>
      </c>
      <c r="G223" s="39">
        <f t="shared" si="21"/>
        <v>-0.54508944686522032</v>
      </c>
      <c r="H223" s="199">
        <f t="shared" ref="H223:H286" si="23">(D223-E223)/E223</f>
        <v>0.10779361074994277</v>
      </c>
      <c r="I223" s="169" t="s">
        <v>1916</v>
      </c>
      <c r="J223" s="49"/>
      <c r="K223" s="49"/>
      <c r="L223" s="49"/>
      <c r="M223" s="49">
        <v>1</v>
      </c>
      <c r="N223" s="49">
        <v>1</v>
      </c>
      <c r="O223" s="12" t="s">
        <v>353</v>
      </c>
      <c r="P223" s="66" t="s">
        <v>9</v>
      </c>
      <c r="Q223" s="256"/>
      <c r="R223" s="297">
        <v>1643.4</v>
      </c>
      <c r="S223" s="349" t="s">
        <v>1813</v>
      </c>
      <c r="T223" s="320">
        <f t="shared" si="22"/>
        <v>8156.7463794572222</v>
      </c>
    </row>
    <row r="224" spans="1:20" ht="79.2" x14ac:dyDescent="0.25">
      <c r="A224" s="249">
        <v>177</v>
      </c>
      <c r="B224" s="27" t="s">
        <v>363</v>
      </c>
      <c r="C224" s="36">
        <v>13874870.119999999</v>
      </c>
      <c r="D224" s="37">
        <v>8110120</v>
      </c>
      <c r="E224" s="37">
        <v>6985383</v>
      </c>
      <c r="F224" s="38">
        <f t="shared" si="20"/>
        <v>-6889487.1199999992</v>
      </c>
      <c r="G224" s="39">
        <f t="shared" si="21"/>
        <v>-0.49654426026439802</v>
      </c>
      <c r="H224" s="199">
        <f t="shared" si="23"/>
        <v>0.16101293229018365</v>
      </c>
      <c r="I224" s="169" t="s">
        <v>1917</v>
      </c>
      <c r="J224" s="49"/>
      <c r="K224" s="49"/>
      <c r="L224" s="49"/>
      <c r="M224" s="49">
        <v>1</v>
      </c>
      <c r="N224" s="49">
        <v>1</v>
      </c>
      <c r="O224" s="12" t="s">
        <v>353</v>
      </c>
      <c r="P224" s="66" t="s">
        <v>9</v>
      </c>
      <c r="Q224" s="256"/>
      <c r="R224" s="278">
        <v>5361</v>
      </c>
      <c r="S224" s="349" t="s">
        <v>1800</v>
      </c>
      <c r="T224" s="320">
        <f t="shared" si="22"/>
        <v>1303</v>
      </c>
    </row>
    <row r="225" spans="1:20" ht="105.6" x14ac:dyDescent="0.25">
      <c r="A225" s="249">
        <v>178</v>
      </c>
      <c r="B225" s="27" t="s">
        <v>364</v>
      </c>
      <c r="C225" s="36">
        <v>4873034.0199999996</v>
      </c>
      <c r="D225" s="37">
        <v>2470500</v>
      </c>
      <c r="E225" s="37">
        <v>2424000</v>
      </c>
      <c r="F225" s="38">
        <f t="shared" si="20"/>
        <v>-2449034.0199999996</v>
      </c>
      <c r="G225" s="39">
        <f t="shared" si="21"/>
        <v>-0.50256862766576782</v>
      </c>
      <c r="H225" s="199">
        <f t="shared" si="23"/>
        <v>1.9183168316831683E-2</v>
      </c>
      <c r="I225" s="169" t="s">
        <v>1915</v>
      </c>
      <c r="J225" s="49"/>
      <c r="K225" s="49"/>
      <c r="L225" s="49"/>
      <c r="M225" s="49">
        <v>1</v>
      </c>
      <c r="N225" s="49">
        <v>1</v>
      </c>
      <c r="O225" s="12" t="s">
        <v>353</v>
      </c>
      <c r="P225" s="66" t="s">
        <v>9</v>
      </c>
      <c r="Q225" s="256"/>
    </row>
    <row r="226" spans="1:20" ht="92.4" x14ac:dyDescent="0.25">
      <c r="A226" s="249">
        <v>179</v>
      </c>
      <c r="B226" s="27" t="s">
        <v>365</v>
      </c>
      <c r="C226" s="36">
        <v>9756528.3200000003</v>
      </c>
      <c r="D226" s="37">
        <v>4328616.26</v>
      </c>
      <c r="E226" s="37">
        <v>4592003</v>
      </c>
      <c r="F226" s="38">
        <f t="shared" si="20"/>
        <v>-5164525.32</v>
      </c>
      <c r="G226" s="39">
        <f t="shared" si="21"/>
        <v>-0.52934047343594448</v>
      </c>
      <c r="H226" s="40">
        <f t="shared" si="23"/>
        <v>-5.7357702074672036E-2</v>
      </c>
      <c r="I226" s="169" t="s">
        <v>1918</v>
      </c>
      <c r="J226" s="49"/>
      <c r="K226" s="49"/>
      <c r="L226" s="49"/>
      <c r="M226" s="49">
        <v>1</v>
      </c>
      <c r="N226" s="49">
        <v>1</v>
      </c>
      <c r="O226" s="12" t="s">
        <v>353</v>
      </c>
      <c r="P226" s="66" t="s">
        <v>9</v>
      </c>
      <c r="Q226" s="256"/>
      <c r="R226" s="279">
        <v>466.4</v>
      </c>
      <c r="S226" s="349" t="s">
        <v>1813</v>
      </c>
      <c r="T226" s="320">
        <f>E226/R226</f>
        <v>9845.6325042881654</v>
      </c>
    </row>
    <row r="227" spans="1:20" ht="102" customHeight="1" x14ac:dyDescent="0.25">
      <c r="A227" s="249">
        <v>180</v>
      </c>
      <c r="B227" s="27" t="s">
        <v>366</v>
      </c>
      <c r="C227" s="36">
        <v>22346831.710000001</v>
      </c>
      <c r="D227" s="37">
        <v>3591200</v>
      </c>
      <c r="E227" s="37">
        <v>4821700</v>
      </c>
      <c r="F227" s="38">
        <f t="shared" si="20"/>
        <v>-17525131.710000001</v>
      </c>
      <c r="G227" s="39">
        <f t="shared" si="21"/>
        <v>-0.78423339547313398</v>
      </c>
      <c r="H227" s="40">
        <f t="shared" si="23"/>
        <v>-0.2552004479747807</v>
      </c>
      <c r="I227" s="29" t="s">
        <v>367</v>
      </c>
      <c r="J227" s="49"/>
      <c r="K227" s="49"/>
      <c r="L227" s="49"/>
      <c r="M227" s="49">
        <v>1</v>
      </c>
      <c r="N227" s="49"/>
      <c r="O227" s="12" t="s">
        <v>368</v>
      </c>
      <c r="P227" s="76" t="s">
        <v>62</v>
      </c>
      <c r="Q227" s="256"/>
      <c r="R227" s="279">
        <v>1376.3</v>
      </c>
      <c r="S227" s="349" t="s">
        <v>1791</v>
      </c>
      <c r="T227" s="320">
        <f>E227/R227</f>
        <v>3503.378623846545</v>
      </c>
    </row>
    <row r="228" spans="1:20" ht="96.75" customHeight="1" x14ac:dyDescent="0.25">
      <c r="A228" s="249">
        <v>181</v>
      </c>
      <c r="B228" s="27" t="s">
        <v>369</v>
      </c>
      <c r="C228" s="36">
        <v>5978059.7999999998</v>
      </c>
      <c r="D228" s="37">
        <v>789200</v>
      </c>
      <c r="E228" s="37">
        <v>962000</v>
      </c>
      <c r="F228" s="38">
        <f t="shared" si="20"/>
        <v>-5016059.8</v>
      </c>
      <c r="G228" s="39">
        <f t="shared" si="21"/>
        <v>-0.83907822400839815</v>
      </c>
      <c r="H228" s="40">
        <f t="shared" si="23"/>
        <v>-0.17962577962577964</v>
      </c>
      <c r="I228" s="29" t="s">
        <v>370</v>
      </c>
      <c r="J228" s="49"/>
      <c r="K228" s="49"/>
      <c r="L228" s="49"/>
      <c r="M228" s="49">
        <v>1</v>
      </c>
      <c r="N228" s="49"/>
      <c r="O228" s="12" t="s">
        <v>371</v>
      </c>
      <c r="P228" s="76" t="s">
        <v>62</v>
      </c>
      <c r="Q228" s="253" t="s">
        <v>1619</v>
      </c>
      <c r="R228" s="278"/>
      <c r="S228" s="312"/>
    </row>
    <row r="229" spans="1:20" ht="123.75" customHeight="1" x14ac:dyDescent="0.25">
      <c r="A229" s="249">
        <v>182</v>
      </c>
      <c r="B229" s="27" t="s">
        <v>372</v>
      </c>
      <c r="C229" s="36">
        <v>12374835.07</v>
      </c>
      <c r="D229" s="37">
        <v>3954950</v>
      </c>
      <c r="E229" s="37">
        <v>7000000</v>
      </c>
      <c r="F229" s="38">
        <f t="shared" si="20"/>
        <v>-5374835.0700000003</v>
      </c>
      <c r="G229" s="39">
        <f t="shared" si="21"/>
        <v>-0.4343358953550886</v>
      </c>
      <c r="H229" s="40">
        <f t="shared" si="23"/>
        <v>-0.43500714285714287</v>
      </c>
      <c r="I229" s="29" t="s">
        <v>373</v>
      </c>
      <c r="J229" s="49"/>
      <c r="K229" s="49"/>
      <c r="L229" s="49"/>
      <c r="M229" s="49">
        <v>1</v>
      </c>
      <c r="N229" s="49"/>
      <c r="O229" s="65" t="s">
        <v>1578</v>
      </c>
      <c r="P229" s="76" t="s">
        <v>62</v>
      </c>
      <c r="Q229" s="253" t="s">
        <v>1619</v>
      </c>
      <c r="R229" s="283">
        <v>893.4</v>
      </c>
      <c r="S229" s="349" t="s">
        <v>1919</v>
      </c>
      <c r="T229" s="320">
        <f>E229/R229</f>
        <v>7835.2361764047464</v>
      </c>
    </row>
    <row r="230" spans="1:20" ht="79.5" customHeight="1" x14ac:dyDescent="0.25">
      <c r="A230" s="249">
        <v>183</v>
      </c>
      <c r="B230" s="27" t="s">
        <v>374</v>
      </c>
      <c r="C230" s="36">
        <v>24589520.09</v>
      </c>
      <c r="D230" s="37">
        <v>10752600</v>
      </c>
      <c r="E230" s="37">
        <v>14000000</v>
      </c>
      <c r="F230" s="38">
        <f t="shared" si="20"/>
        <v>-10589520.09</v>
      </c>
      <c r="G230" s="39">
        <f t="shared" si="21"/>
        <v>-0.43065175941788786</v>
      </c>
      <c r="H230" s="40">
        <f t="shared" si="23"/>
        <v>-0.23195714285714286</v>
      </c>
      <c r="I230" s="29" t="s">
        <v>375</v>
      </c>
      <c r="J230" s="49"/>
      <c r="K230" s="49"/>
      <c r="L230" s="49"/>
      <c r="M230" s="49">
        <v>1</v>
      </c>
      <c r="N230" s="49"/>
      <c r="O230" s="12" t="s">
        <v>376</v>
      </c>
      <c r="P230" s="76" t="s">
        <v>9</v>
      </c>
      <c r="Q230" s="253" t="s">
        <v>1619</v>
      </c>
      <c r="R230" s="281"/>
    </row>
    <row r="231" spans="1:20" ht="73.5" customHeight="1" x14ac:dyDescent="0.25">
      <c r="A231" s="249">
        <v>184</v>
      </c>
      <c r="B231" s="27" t="s">
        <v>377</v>
      </c>
      <c r="C231" s="36">
        <v>18899797.219999999</v>
      </c>
      <c r="D231" s="37">
        <v>2260400</v>
      </c>
      <c r="E231" s="37">
        <v>4961000</v>
      </c>
      <c r="F231" s="38">
        <f t="shared" si="20"/>
        <v>-13938797.219999999</v>
      </c>
      <c r="G231" s="39">
        <f t="shared" si="21"/>
        <v>-0.73751041123604177</v>
      </c>
      <c r="H231" s="40">
        <f t="shared" si="23"/>
        <v>-0.54436605523080028</v>
      </c>
      <c r="I231" s="29" t="s">
        <v>378</v>
      </c>
      <c r="J231" s="49"/>
      <c r="K231" s="49"/>
      <c r="L231" s="49"/>
      <c r="M231" s="49">
        <v>1</v>
      </c>
      <c r="N231" s="49"/>
      <c r="O231" s="12" t="s">
        <v>379</v>
      </c>
      <c r="P231" s="76" t="s">
        <v>9</v>
      </c>
      <c r="Q231" s="266" t="s">
        <v>1619</v>
      </c>
      <c r="R231" s="283"/>
      <c r="S231" s="291"/>
    </row>
    <row r="232" spans="1:20" ht="105.6" x14ac:dyDescent="0.25">
      <c r="A232" s="249">
        <v>185</v>
      </c>
      <c r="B232" s="27" t="s">
        <v>380</v>
      </c>
      <c r="C232" s="36">
        <v>24125747.82</v>
      </c>
      <c r="D232" s="37">
        <v>4530100</v>
      </c>
      <c r="E232" s="37">
        <v>5520300</v>
      </c>
      <c r="F232" s="38">
        <f t="shared" si="20"/>
        <v>-18605447.82</v>
      </c>
      <c r="G232" s="39">
        <f t="shared" si="21"/>
        <v>-0.77118636731236467</v>
      </c>
      <c r="H232" s="40">
        <f t="shared" si="23"/>
        <v>-0.17937430936724452</v>
      </c>
      <c r="I232" s="29" t="s">
        <v>381</v>
      </c>
      <c r="J232" s="49"/>
      <c r="K232" s="49"/>
      <c r="L232" s="49"/>
      <c r="M232" s="49">
        <v>1</v>
      </c>
      <c r="N232" s="49"/>
      <c r="O232" s="12" t="s">
        <v>382</v>
      </c>
      <c r="P232" s="76" t="s">
        <v>9</v>
      </c>
      <c r="Q232" s="266" t="s">
        <v>1619</v>
      </c>
      <c r="R232" s="283">
        <v>6815183</v>
      </c>
      <c r="S232" s="256" t="s">
        <v>1920</v>
      </c>
      <c r="T232" s="321">
        <f>E232/R232</f>
        <v>0.81000025971422929</v>
      </c>
    </row>
    <row r="233" spans="1:20" ht="66" x14ac:dyDescent="0.25">
      <c r="A233" s="249">
        <v>186</v>
      </c>
      <c r="B233" s="27" t="s">
        <v>383</v>
      </c>
      <c r="C233" s="36">
        <v>6405098.7800000003</v>
      </c>
      <c r="D233" s="37">
        <v>2074200</v>
      </c>
      <c r="E233" s="37">
        <v>2114700</v>
      </c>
      <c r="F233" s="38">
        <f t="shared" si="20"/>
        <v>-4290398.78</v>
      </c>
      <c r="G233" s="39">
        <f t="shared" si="21"/>
        <v>-0.66984115739117456</v>
      </c>
      <c r="H233" s="40">
        <f t="shared" si="23"/>
        <v>-1.9151652716697404E-2</v>
      </c>
      <c r="I233" s="29" t="s">
        <v>384</v>
      </c>
      <c r="J233" s="49"/>
      <c r="K233" s="49"/>
      <c r="L233" s="49"/>
      <c r="M233" s="49">
        <v>1</v>
      </c>
      <c r="N233" s="49">
        <v>1</v>
      </c>
      <c r="O233" s="12" t="s">
        <v>385</v>
      </c>
      <c r="P233" s="76" t="s">
        <v>9</v>
      </c>
      <c r="Q233" s="266" t="s">
        <v>1619</v>
      </c>
      <c r="R233" s="279">
        <v>1511</v>
      </c>
      <c r="S233" s="256" t="s">
        <v>1711</v>
      </c>
      <c r="T233" s="320">
        <f>E233/R233</f>
        <v>1399.5367306419589</v>
      </c>
    </row>
    <row r="234" spans="1:20" ht="66" x14ac:dyDescent="0.25">
      <c r="A234" s="249">
        <v>187</v>
      </c>
      <c r="B234" s="27" t="s">
        <v>386</v>
      </c>
      <c r="C234" s="36">
        <v>6154998.96</v>
      </c>
      <c r="D234" s="37">
        <v>1801100</v>
      </c>
      <c r="E234" s="37">
        <v>1818700</v>
      </c>
      <c r="F234" s="38">
        <f t="shared" si="20"/>
        <v>-4336298.96</v>
      </c>
      <c r="G234" s="39">
        <f t="shared" si="21"/>
        <v>-0.70451660320020593</v>
      </c>
      <c r="H234" s="40">
        <f t="shared" si="23"/>
        <v>-9.6772419860339798E-3</v>
      </c>
      <c r="I234" s="29" t="s">
        <v>387</v>
      </c>
      <c r="J234" s="49"/>
      <c r="K234" s="49"/>
      <c r="L234" s="49"/>
      <c r="M234" s="49">
        <v>1</v>
      </c>
      <c r="N234" s="49">
        <v>1</v>
      </c>
      <c r="O234" s="12" t="s">
        <v>385</v>
      </c>
      <c r="P234" s="76" t="s">
        <v>9</v>
      </c>
      <c r="Q234" s="266" t="s">
        <v>1619</v>
      </c>
      <c r="R234" s="281"/>
    </row>
    <row r="235" spans="1:20" ht="92.4" x14ac:dyDescent="0.25">
      <c r="A235" s="249">
        <v>188</v>
      </c>
      <c r="B235" s="27" t="s">
        <v>388</v>
      </c>
      <c r="C235" s="36">
        <v>6526890.0700000003</v>
      </c>
      <c r="D235" s="37">
        <v>764000</v>
      </c>
      <c r="E235" s="37">
        <v>1100000</v>
      </c>
      <c r="F235" s="38">
        <f t="shared" si="20"/>
        <v>-5426890.0700000003</v>
      </c>
      <c r="G235" s="39">
        <f t="shared" si="21"/>
        <v>-0.83146644294562178</v>
      </c>
      <c r="H235" s="40">
        <f t="shared" si="23"/>
        <v>-0.30545454545454548</v>
      </c>
      <c r="I235" s="29" t="s">
        <v>389</v>
      </c>
      <c r="J235" s="49"/>
      <c r="K235" s="49"/>
      <c r="L235" s="49"/>
      <c r="M235" s="49">
        <v>1</v>
      </c>
      <c r="N235" s="49"/>
      <c r="O235" s="12" t="s">
        <v>390</v>
      </c>
      <c r="P235" s="76" t="s">
        <v>62</v>
      </c>
      <c r="Q235" s="266" t="s">
        <v>1619</v>
      </c>
      <c r="R235" s="279">
        <v>8873</v>
      </c>
      <c r="S235" s="341" t="s">
        <v>1921</v>
      </c>
      <c r="T235" s="320">
        <f t="shared" ref="T235:T246" si="24">E235/R235</f>
        <v>123.97159923363012</v>
      </c>
    </row>
    <row r="236" spans="1:20" ht="92.4" x14ac:dyDescent="0.25">
      <c r="A236" s="249">
        <v>189</v>
      </c>
      <c r="B236" s="27" t="s">
        <v>391</v>
      </c>
      <c r="C236" s="36">
        <v>22891475.609999999</v>
      </c>
      <c r="D236" s="37">
        <v>847100</v>
      </c>
      <c r="E236" s="37">
        <v>2868300</v>
      </c>
      <c r="F236" s="38">
        <f t="shared" si="20"/>
        <v>-20023175.609999999</v>
      </c>
      <c r="G236" s="39">
        <f t="shared" si="21"/>
        <v>-0.87470008273529554</v>
      </c>
      <c r="H236" s="40">
        <f t="shared" si="23"/>
        <v>-0.70466827040407209</v>
      </c>
      <c r="I236" s="29" t="s">
        <v>392</v>
      </c>
      <c r="J236" s="49"/>
      <c r="K236" s="49"/>
      <c r="L236" s="49"/>
      <c r="M236" s="49">
        <v>1</v>
      </c>
      <c r="N236" s="49"/>
      <c r="O236" s="12" t="s">
        <v>393</v>
      </c>
      <c r="P236" s="76" t="s">
        <v>9</v>
      </c>
      <c r="Q236" s="266" t="s">
        <v>1619</v>
      </c>
      <c r="R236" s="279">
        <v>6813</v>
      </c>
      <c r="S236" s="256" t="s">
        <v>1922</v>
      </c>
      <c r="T236" s="320">
        <f t="shared" si="24"/>
        <v>421.00396301188903</v>
      </c>
    </row>
    <row r="237" spans="1:20" ht="99.75" customHeight="1" x14ac:dyDescent="0.25">
      <c r="A237" s="249">
        <v>190</v>
      </c>
      <c r="B237" s="27" t="s">
        <v>394</v>
      </c>
      <c r="C237" s="36">
        <v>125743398.48</v>
      </c>
      <c r="D237" s="37">
        <v>70277000</v>
      </c>
      <c r="E237" s="37">
        <v>123080000</v>
      </c>
      <c r="F237" s="38">
        <f t="shared" si="20"/>
        <v>-2663398.4800000042</v>
      </c>
      <c r="G237" s="39">
        <f t="shared" si="21"/>
        <v>-2.1181219151028659E-2</v>
      </c>
      <c r="H237" s="40">
        <f t="shared" si="23"/>
        <v>-0.42901364965875854</v>
      </c>
      <c r="I237" s="29" t="s">
        <v>395</v>
      </c>
      <c r="J237" s="49"/>
      <c r="K237" s="49"/>
      <c r="L237" s="49">
        <v>1</v>
      </c>
      <c r="M237" s="49"/>
      <c r="N237" s="49"/>
      <c r="O237" s="65" t="s">
        <v>396</v>
      </c>
      <c r="P237" s="76" t="s">
        <v>62</v>
      </c>
      <c r="Q237" s="266" t="s">
        <v>1619</v>
      </c>
      <c r="R237" s="279">
        <v>5235.7</v>
      </c>
      <c r="S237" s="351" t="s">
        <v>1923</v>
      </c>
      <c r="T237" s="320">
        <f t="shared" si="24"/>
        <v>23507.840403384456</v>
      </c>
    </row>
    <row r="238" spans="1:20" ht="98.25" customHeight="1" x14ac:dyDescent="0.25">
      <c r="A238" s="249">
        <v>191</v>
      </c>
      <c r="B238" s="27" t="s">
        <v>397</v>
      </c>
      <c r="C238" s="36">
        <v>32244376.5</v>
      </c>
      <c r="D238" s="37">
        <v>20515000</v>
      </c>
      <c r="E238" s="37">
        <v>25841000</v>
      </c>
      <c r="F238" s="38">
        <f t="shared" si="20"/>
        <v>-6403376.5</v>
      </c>
      <c r="G238" s="39">
        <f t="shared" si="21"/>
        <v>-0.19858893844636755</v>
      </c>
      <c r="H238" s="40">
        <f t="shared" si="23"/>
        <v>-0.20610657482295577</v>
      </c>
      <c r="I238" s="29" t="s">
        <v>398</v>
      </c>
      <c r="J238" s="49"/>
      <c r="K238" s="49"/>
      <c r="L238" s="49">
        <v>1</v>
      </c>
      <c r="M238" s="49"/>
      <c r="N238" s="49"/>
      <c r="O238" s="12" t="s">
        <v>399</v>
      </c>
      <c r="P238" s="76" t="s">
        <v>62</v>
      </c>
      <c r="Q238" s="266" t="s">
        <v>1619</v>
      </c>
      <c r="R238" s="279">
        <v>37779</v>
      </c>
      <c r="S238" s="256" t="s">
        <v>1704</v>
      </c>
      <c r="T238" s="320">
        <f t="shared" si="24"/>
        <v>684.00434103602527</v>
      </c>
    </row>
    <row r="239" spans="1:20" ht="95.25" customHeight="1" x14ac:dyDescent="0.25">
      <c r="A239" s="249">
        <v>192</v>
      </c>
      <c r="B239" s="27" t="s">
        <v>400</v>
      </c>
      <c r="C239" s="36">
        <v>116669720.40000001</v>
      </c>
      <c r="D239" s="37">
        <v>95100000</v>
      </c>
      <c r="E239" s="37">
        <v>95210000</v>
      </c>
      <c r="F239" s="38">
        <f t="shared" si="20"/>
        <v>-21459720.400000006</v>
      </c>
      <c r="G239" s="39">
        <f t="shared" si="21"/>
        <v>-0.18393564608216895</v>
      </c>
      <c r="H239" s="40">
        <f t="shared" si="23"/>
        <v>-1.1553408255435354E-3</v>
      </c>
      <c r="I239" s="29" t="s">
        <v>401</v>
      </c>
      <c r="J239" s="49"/>
      <c r="K239" s="49"/>
      <c r="L239" s="49">
        <v>1</v>
      </c>
      <c r="M239" s="49"/>
      <c r="N239" s="49">
        <v>1</v>
      </c>
      <c r="O239" s="12" t="s">
        <v>402</v>
      </c>
      <c r="P239" s="76" t="s">
        <v>62</v>
      </c>
      <c r="Q239" s="266"/>
      <c r="R239" s="279">
        <v>3163.4</v>
      </c>
      <c r="S239" s="341" t="s">
        <v>1924</v>
      </c>
      <c r="T239" s="320">
        <f t="shared" si="24"/>
        <v>30097.363596130745</v>
      </c>
    </row>
    <row r="240" spans="1:20" ht="66" x14ac:dyDescent="0.25">
      <c r="A240" s="249">
        <v>193</v>
      </c>
      <c r="B240" s="27" t="s">
        <v>403</v>
      </c>
      <c r="C240" s="36">
        <v>30173212.640000001</v>
      </c>
      <c r="D240" s="37">
        <v>23637000</v>
      </c>
      <c r="E240" s="37">
        <v>28478900</v>
      </c>
      <c r="F240" s="38">
        <f t="shared" si="20"/>
        <v>-1694312.6400000006</v>
      </c>
      <c r="G240" s="39">
        <f t="shared" si="21"/>
        <v>-5.6152875075486178E-2</v>
      </c>
      <c r="H240" s="40">
        <f t="shared" si="23"/>
        <v>-0.17001710037957926</v>
      </c>
      <c r="I240" s="29" t="s">
        <v>404</v>
      </c>
      <c r="J240" s="49"/>
      <c r="K240" s="49"/>
      <c r="L240" s="49">
        <v>1</v>
      </c>
      <c r="M240" s="49"/>
      <c r="N240" s="49"/>
      <c r="O240" s="12" t="s">
        <v>405</v>
      </c>
      <c r="P240" s="76" t="s">
        <v>62</v>
      </c>
      <c r="Q240" s="266" t="s">
        <v>1619</v>
      </c>
      <c r="R240" s="279">
        <v>668.3</v>
      </c>
      <c r="S240" s="351" t="s">
        <v>1925</v>
      </c>
      <c r="T240" s="320">
        <f t="shared" si="24"/>
        <v>42613.945832709862</v>
      </c>
    </row>
    <row r="241" spans="1:20" ht="105.6" x14ac:dyDescent="0.25">
      <c r="A241" s="249">
        <v>194</v>
      </c>
      <c r="B241" s="27" t="s">
        <v>406</v>
      </c>
      <c r="C241" s="36">
        <v>17853821.5</v>
      </c>
      <c r="D241" s="37">
        <v>11516000</v>
      </c>
      <c r="E241" s="37">
        <v>14514500</v>
      </c>
      <c r="F241" s="38">
        <f t="shared" si="20"/>
        <v>-3339321.5</v>
      </c>
      <c r="G241" s="39">
        <f t="shared" si="21"/>
        <v>-0.18703679209518254</v>
      </c>
      <c r="H241" s="40">
        <f t="shared" si="23"/>
        <v>-0.20658651693134453</v>
      </c>
      <c r="I241" s="29" t="s">
        <v>407</v>
      </c>
      <c r="J241" s="49"/>
      <c r="K241" s="49"/>
      <c r="L241" s="49">
        <v>1</v>
      </c>
      <c r="M241" s="49"/>
      <c r="N241" s="49"/>
      <c r="O241" s="12" t="s">
        <v>408</v>
      </c>
      <c r="P241" s="76" t="s">
        <v>62</v>
      </c>
      <c r="Q241" s="266"/>
      <c r="R241" s="279">
        <v>550.5</v>
      </c>
      <c r="S241" s="341" t="s">
        <v>1925</v>
      </c>
      <c r="T241" s="320">
        <f t="shared" si="24"/>
        <v>26366.030881017257</v>
      </c>
    </row>
    <row r="242" spans="1:20" ht="118.8" x14ac:dyDescent="0.25">
      <c r="A242" s="249">
        <v>195</v>
      </c>
      <c r="B242" s="27" t="s">
        <v>409</v>
      </c>
      <c r="C242" s="36">
        <v>503479312.24000001</v>
      </c>
      <c r="D242" s="37">
        <v>359842000</v>
      </c>
      <c r="E242" s="37">
        <v>444443000</v>
      </c>
      <c r="F242" s="38">
        <f t="shared" si="20"/>
        <v>-59036312.24000001</v>
      </c>
      <c r="G242" s="39">
        <f t="shared" si="21"/>
        <v>-0.11725667928111097</v>
      </c>
      <c r="H242" s="40">
        <f t="shared" si="23"/>
        <v>-0.1903528686468231</v>
      </c>
      <c r="I242" s="29" t="s">
        <v>410</v>
      </c>
      <c r="J242" s="49"/>
      <c r="K242" s="49"/>
      <c r="L242" s="49">
        <v>1</v>
      </c>
      <c r="M242" s="49"/>
      <c r="N242" s="49"/>
      <c r="O242" s="12" t="s">
        <v>411</v>
      </c>
      <c r="P242" s="76" t="s">
        <v>62</v>
      </c>
      <c r="Q242" s="266"/>
      <c r="R242" s="279">
        <v>3748357</v>
      </c>
      <c r="S242" s="256" t="s">
        <v>1704</v>
      </c>
      <c r="T242" s="320">
        <f t="shared" si="24"/>
        <v>118.57008283896117</v>
      </c>
    </row>
    <row r="243" spans="1:20" ht="118.8" x14ac:dyDescent="0.25">
      <c r="A243" s="249">
        <v>196</v>
      </c>
      <c r="B243" s="27" t="s">
        <v>412</v>
      </c>
      <c r="C243" s="36">
        <v>2223453380.96</v>
      </c>
      <c r="D243" s="37">
        <v>776054000</v>
      </c>
      <c r="E243" s="37">
        <v>828950000</v>
      </c>
      <c r="F243" s="38">
        <f t="shared" si="20"/>
        <v>-1394503380.96</v>
      </c>
      <c r="G243" s="39">
        <f t="shared" si="21"/>
        <v>-0.62717905079615754</v>
      </c>
      <c r="H243" s="40">
        <f t="shared" si="23"/>
        <v>-6.3810845044936365E-2</v>
      </c>
      <c r="I243" s="29" t="s">
        <v>413</v>
      </c>
      <c r="J243" s="49"/>
      <c r="K243" s="49"/>
      <c r="L243" s="49">
        <v>1</v>
      </c>
      <c r="M243" s="49"/>
      <c r="N243" s="49">
        <v>1</v>
      </c>
      <c r="O243" s="12" t="s">
        <v>414</v>
      </c>
      <c r="P243" s="76" t="s">
        <v>62</v>
      </c>
      <c r="Q243" s="266"/>
      <c r="R243" s="283">
        <v>2302832</v>
      </c>
      <c r="S243" s="347" t="s">
        <v>1704</v>
      </c>
      <c r="T243" s="320">
        <f t="shared" si="24"/>
        <v>359.96981108478604</v>
      </c>
    </row>
    <row r="244" spans="1:20" ht="124.5" customHeight="1" x14ac:dyDescent="0.25">
      <c r="A244" s="249">
        <v>197</v>
      </c>
      <c r="B244" s="64" t="s">
        <v>415</v>
      </c>
      <c r="C244" s="36">
        <v>16890370.850000001</v>
      </c>
      <c r="D244" s="37">
        <v>10124000</v>
      </c>
      <c r="E244" s="36">
        <v>16890370.850000001</v>
      </c>
      <c r="F244" s="38">
        <f t="shared" si="20"/>
        <v>0</v>
      </c>
      <c r="G244" s="39">
        <f t="shared" si="21"/>
        <v>0</v>
      </c>
      <c r="H244" s="40">
        <f t="shared" si="23"/>
        <v>-0.40060522709008495</v>
      </c>
      <c r="I244" s="29" t="s">
        <v>416</v>
      </c>
      <c r="J244" s="49"/>
      <c r="K244" s="49"/>
      <c r="L244" s="49">
        <v>1</v>
      </c>
      <c r="M244" s="49"/>
      <c r="N244" s="49"/>
      <c r="O244" s="12" t="s">
        <v>417</v>
      </c>
      <c r="P244" s="77" t="s">
        <v>62</v>
      </c>
      <c r="Q244" s="266" t="s">
        <v>1619</v>
      </c>
      <c r="R244" s="279">
        <v>434.1</v>
      </c>
      <c r="S244" s="349" t="s">
        <v>1765</v>
      </c>
      <c r="T244" s="320">
        <f t="shared" si="24"/>
        <v>38908.939990785533</v>
      </c>
    </row>
    <row r="245" spans="1:20" ht="110.25" customHeight="1" x14ac:dyDescent="0.25">
      <c r="A245" s="249">
        <v>198</v>
      </c>
      <c r="B245" s="64" t="s">
        <v>418</v>
      </c>
      <c r="C245" s="36">
        <v>9802374.9100000001</v>
      </c>
      <c r="D245" s="37">
        <v>5703000</v>
      </c>
      <c r="E245" s="36">
        <v>9802374.9100000001</v>
      </c>
      <c r="F245" s="38">
        <f t="shared" si="20"/>
        <v>0</v>
      </c>
      <c r="G245" s="39">
        <f t="shared" si="21"/>
        <v>0</v>
      </c>
      <c r="H245" s="40">
        <f t="shared" si="23"/>
        <v>-0.41820221605867963</v>
      </c>
      <c r="I245" s="29" t="s">
        <v>419</v>
      </c>
      <c r="J245" s="49"/>
      <c r="K245" s="49"/>
      <c r="L245" s="49">
        <v>1</v>
      </c>
      <c r="M245" s="49"/>
      <c r="N245" s="49"/>
      <c r="O245" s="12" t="s">
        <v>420</v>
      </c>
      <c r="P245" s="77" t="s">
        <v>62</v>
      </c>
      <c r="Q245" s="266" t="s">
        <v>1619</v>
      </c>
      <c r="R245" s="279">
        <v>278.39999999999998</v>
      </c>
      <c r="S245" s="349" t="s">
        <v>1765</v>
      </c>
      <c r="T245" s="320">
        <f t="shared" si="24"/>
        <v>35209.679992816098</v>
      </c>
    </row>
    <row r="246" spans="1:20" ht="97.5" customHeight="1" x14ac:dyDescent="0.25">
      <c r="A246" s="249">
        <v>199</v>
      </c>
      <c r="B246" s="27" t="s">
        <v>421</v>
      </c>
      <c r="C246" s="36">
        <v>41417937.700000003</v>
      </c>
      <c r="D246" s="37">
        <v>20181000</v>
      </c>
      <c r="E246" s="37">
        <v>34510000</v>
      </c>
      <c r="F246" s="38">
        <f t="shared" si="20"/>
        <v>-6907937.700000003</v>
      </c>
      <c r="G246" s="39">
        <f t="shared" si="21"/>
        <v>-0.16678613382529672</v>
      </c>
      <c r="H246" s="40">
        <f t="shared" si="23"/>
        <v>-0.41521298174442189</v>
      </c>
      <c r="I246" s="29" t="s">
        <v>422</v>
      </c>
      <c r="J246" s="49"/>
      <c r="K246" s="49"/>
      <c r="L246" s="49">
        <v>1</v>
      </c>
      <c r="M246" s="49"/>
      <c r="N246" s="49"/>
      <c r="O246" s="12" t="s">
        <v>423</v>
      </c>
      <c r="P246" s="76" t="s">
        <v>62</v>
      </c>
      <c r="Q246" s="266"/>
      <c r="R246" s="279">
        <v>1406.7</v>
      </c>
      <c r="S246" s="349" t="s">
        <v>1813</v>
      </c>
      <c r="T246" s="320">
        <f t="shared" si="24"/>
        <v>24532.594014359849</v>
      </c>
    </row>
    <row r="247" spans="1:20" ht="92.4" x14ac:dyDescent="0.25">
      <c r="A247" s="249">
        <v>200</v>
      </c>
      <c r="B247" s="27" t="s">
        <v>424</v>
      </c>
      <c r="C247" s="36">
        <v>10968580.92</v>
      </c>
      <c r="D247" s="37">
        <v>1224000</v>
      </c>
      <c r="E247" s="37">
        <v>2582756</v>
      </c>
      <c r="F247" s="38">
        <f t="shared" si="20"/>
        <v>-8385824.9199999999</v>
      </c>
      <c r="G247" s="39">
        <f t="shared" si="21"/>
        <v>-0.76453143584958849</v>
      </c>
      <c r="H247" s="40">
        <f t="shared" si="23"/>
        <v>-0.52608763661762858</v>
      </c>
      <c r="I247" s="29" t="s">
        <v>425</v>
      </c>
      <c r="J247" s="49"/>
      <c r="K247" s="49"/>
      <c r="L247" s="49"/>
      <c r="M247" s="49">
        <v>1</v>
      </c>
      <c r="N247" s="49"/>
      <c r="O247" s="12" t="s">
        <v>426</v>
      </c>
      <c r="P247" s="76" t="s">
        <v>9</v>
      </c>
      <c r="Q247" s="266"/>
      <c r="R247" s="281"/>
    </row>
    <row r="248" spans="1:20" ht="79.2" x14ac:dyDescent="0.25">
      <c r="A248" s="249">
        <v>201</v>
      </c>
      <c r="B248" s="27" t="s">
        <v>427</v>
      </c>
      <c r="C248" s="36">
        <v>2195956.4900000002</v>
      </c>
      <c r="D248" s="37">
        <v>451000</v>
      </c>
      <c r="E248" s="37">
        <v>475912</v>
      </c>
      <c r="F248" s="38">
        <f t="shared" si="20"/>
        <v>-1720044.4900000002</v>
      </c>
      <c r="G248" s="39">
        <f t="shared" si="21"/>
        <v>-0.78327803753525194</v>
      </c>
      <c r="H248" s="40">
        <f t="shared" si="23"/>
        <v>-5.2345811830758628E-2</v>
      </c>
      <c r="I248" s="29" t="s">
        <v>428</v>
      </c>
      <c r="J248" s="49"/>
      <c r="K248" s="49"/>
      <c r="L248" s="49"/>
      <c r="M248" s="49">
        <v>1</v>
      </c>
      <c r="N248" s="49">
        <v>1</v>
      </c>
      <c r="O248" s="12" t="s">
        <v>429</v>
      </c>
      <c r="P248" s="76" t="s">
        <v>9</v>
      </c>
      <c r="Q248" s="266"/>
      <c r="R248" s="281"/>
    </row>
    <row r="249" spans="1:20" ht="79.2" x14ac:dyDescent="0.25">
      <c r="A249" s="249">
        <v>202</v>
      </c>
      <c r="B249" s="27" t="s">
        <v>430</v>
      </c>
      <c r="C249" s="36">
        <v>50125546.829999998</v>
      </c>
      <c r="D249" s="37">
        <v>11716000</v>
      </c>
      <c r="E249" s="37">
        <v>5989922</v>
      </c>
      <c r="F249" s="38">
        <f t="shared" si="20"/>
        <v>-44135624.829999998</v>
      </c>
      <c r="G249" s="39">
        <f t="shared" si="21"/>
        <v>-0.88050161287387596</v>
      </c>
      <c r="H249" s="199">
        <f t="shared" si="23"/>
        <v>0.95595201406629338</v>
      </c>
      <c r="I249" s="29" t="s">
        <v>431</v>
      </c>
      <c r="J249" s="49"/>
      <c r="K249" s="49"/>
      <c r="L249" s="49"/>
      <c r="M249" s="49">
        <v>1</v>
      </c>
      <c r="N249" s="49">
        <v>1</v>
      </c>
      <c r="O249" s="12" t="s">
        <v>432</v>
      </c>
      <c r="P249" s="76" t="s">
        <v>9</v>
      </c>
      <c r="Q249" s="266"/>
      <c r="R249" s="283"/>
      <c r="S249" s="291"/>
    </row>
    <row r="250" spans="1:20" ht="79.2" x14ac:dyDescent="0.25">
      <c r="A250" s="249">
        <v>203</v>
      </c>
      <c r="B250" s="27" t="s">
        <v>433</v>
      </c>
      <c r="C250" s="36">
        <v>966816.32</v>
      </c>
      <c r="D250" s="37">
        <v>241445</v>
      </c>
      <c r="E250" s="37">
        <v>318913</v>
      </c>
      <c r="F250" s="38">
        <f t="shared" si="20"/>
        <v>-647903.31999999995</v>
      </c>
      <c r="G250" s="39">
        <f t="shared" si="21"/>
        <v>-0.67014106671265128</v>
      </c>
      <c r="H250" s="40">
        <f t="shared" si="23"/>
        <v>-0.24291264388720435</v>
      </c>
      <c r="I250" s="29" t="s">
        <v>434</v>
      </c>
      <c r="J250" s="49"/>
      <c r="K250" s="49"/>
      <c r="L250" s="49"/>
      <c r="M250" s="49">
        <v>1</v>
      </c>
      <c r="N250" s="49"/>
      <c r="O250" s="12" t="s">
        <v>435</v>
      </c>
      <c r="P250" s="76" t="s">
        <v>9</v>
      </c>
      <c r="Q250" s="266"/>
      <c r="R250" s="283">
        <v>32.4</v>
      </c>
      <c r="S250" s="256" t="s">
        <v>1813</v>
      </c>
      <c r="T250" s="320">
        <f>E250/R250</f>
        <v>9842.9938271604951</v>
      </c>
    </row>
    <row r="251" spans="1:20" ht="92.4" x14ac:dyDescent="0.25">
      <c r="A251" s="249">
        <v>204</v>
      </c>
      <c r="B251" s="27" t="s">
        <v>436</v>
      </c>
      <c r="C251" s="36">
        <v>10589214.15</v>
      </c>
      <c r="D251" s="37">
        <v>4051000</v>
      </c>
      <c r="E251" s="37">
        <v>4092000</v>
      </c>
      <c r="F251" s="38">
        <f t="shared" si="20"/>
        <v>-6497214.1500000004</v>
      </c>
      <c r="G251" s="39">
        <f t="shared" si="21"/>
        <v>-0.61356905790785243</v>
      </c>
      <c r="H251" s="40">
        <f t="shared" si="23"/>
        <v>-1.0019550342130987E-2</v>
      </c>
      <c r="I251" s="29" t="s">
        <v>437</v>
      </c>
      <c r="J251" s="49"/>
      <c r="K251" s="49"/>
      <c r="L251" s="49"/>
      <c r="M251" s="49">
        <v>1</v>
      </c>
      <c r="N251" s="49">
        <v>1</v>
      </c>
      <c r="O251" s="12" t="s">
        <v>438</v>
      </c>
      <c r="P251" s="76" t="s">
        <v>9</v>
      </c>
      <c r="Q251" s="266"/>
      <c r="R251" s="279"/>
      <c r="S251" s="312"/>
    </row>
    <row r="252" spans="1:20" ht="66" x14ac:dyDescent="0.25">
      <c r="A252" s="249">
        <v>205</v>
      </c>
      <c r="B252" s="27" t="s">
        <v>439</v>
      </c>
      <c r="C252" s="36">
        <v>3532973.26</v>
      </c>
      <c r="D252" s="37">
        <v>1660404</v>
      </c>
      <c r="E252" s="37">
        <v>1765467</v>
      </c>
      <c r="F252" s="38">
        <f t="shared" si="20"/>
        <v>-1767506.2599999998</v>
      </c>
      <c r="G252" s="39">
        <f t="shared" si="21"/>
        <v>-0.50028860393922137</v>
      </c>
      <c r="H252" s="40">
        <f t="shared" si="23"/>
        <v>-5.9510033322627949E-2</v>
      </c>
      <c r="I252" s="29" t="s">
        <v>440</v>
      </c>
      <c r="J252" s="49"/>
      <c r="K252" s="49"/>
      <c r="L252" s="49"/>
      <c r="M252" s="49">
        <v>1</v>
      </c>
      <c r="N252" s="49">
        <v>1</v>
      </c>
      <c r="O252" s="12" t="s">
        <v>441</v>
      </c>
      <c r="P252" s="76" t="s">
        <v>9</v>
      </c>
      <c r="Q252" s="266"/>
      <c r="R252" s="283">
        <v>209.8</v>
      </c>
      <c r="S252" s="256" t="s">
        <v>1813</v>
      </c>
      <c r="T252" s="320">
        <f>E252/R252</f>
        <v>8415</v>
      </c>
    </row>
    <row r="253" spans="1:20" ht="79.2" x14ac:dyDescent="0.25">
      <c r="A253" s="249">
        <v>206</v>
      </c>
      <c r="B253" s="27" t="s">
        <v>442</v>
      </c>
      <c r="C253" s="36">
        <v>5475864.5800000001</v>
      </c>
      <c r="D253" s="37">
        <v>635099</v>
      </c>
      <c r="E253" s="37">
        <v>776233</v>
      </c>
      <c r="F253" s="38">
        <f t="shared" si="20"/>
        <v>-4699631.58</v>
      </c>
      <c r="G253" s="39">
        <f t="shared" si="21"/>
        <v>-0.858244668278484</v>
      </c>
      <c r="H253" s="40">
        <f t="shared" si="23"/>
        <v>-0.18181911874398538</v>
      </c>
      <c r="I253" s="29" t="s">
        <v>443</v>
      </c>
      <c r="J253" s="49"/>
      <c r="K253" s="49"/>
      <c r="L253" s="49"/>
      <c r="M253" s="49">
        <v>1</v>
      </c>
      <c r="N253" s="49"/>
      <c r="O253" s="12" t="s">
        <v>444</v>
      </c>
      <c r="P253" s="76" t="s">
        <v>9</v>
      </c>
      <c r="Q253" s="266"/>
      <c r="R253" s="279"/>
      <c r="S253" s="312"/>
    </row>
    <row r="254" spans="1:20" ht="79.2" x14ac:dyDescent="0.25">
      <c r="A254" s="249">
        <v>207</v>
      </c>
      <c r="B254" s="27" t="s">
        <v>445</v>
      </c>
      <c r="C254" s="36">
        <v>9732406.5099999998</v>
      </c>
      <c r="D254" s="37">
        <v>2936000</v>
      </c>
      <c r="E254" s="37">
        <v>3186000</v>
      </c>
      <c r="F254" s="38">
        <f t="shared" si="20"/>
        <v>-6546406.5099999998</v>
      </c>
      <c r="G254" s="39">
        <f t="shared" si="21"/>
        <v>-0.67264006114763075</v>
      </c>
      <c r="H254" s="40">
        <f t="shared" si="23"/>
        <v>-7.8468298807281858E-2</v>
      </c>
      <c r="I254" s="29" t="s">
        <v>446</v>
      </c>
      <c r="J254" s="49"/>
      <c r="K254" s="49"/>
      <c r="L254" s="49"/>
      <c r="M254" s="49">
        <v>1</v>
      </c>
      <c r="N254" s="49">
        <v>1</v>
      </c>
      <c r="O254" s="12" t="s">
        <v>447</v>
      </c>
      <c r="P254" s="76" t="s">
        <v>9</v>
      </c>
      <c r="Q254" s="266"/>
      <c r="R254" s="283">
        <v>3358</v>
      </c>
      <c r="S254" s="256" t="s">
        <v>1926</v>
      </c>
      <c r="T254" s="320">
        <f>E254/R254</f>
        <v>948.77903513996421</v>
      </c>
    </row>
    <row r="255" spans="1:20" ht="79.2" x14ac:dyDescent="0.25">
      <c r="A255" s="249">
        <v>208</v>
      </c>
      <c r="B255" s="27" t="s">
        <v>448</v>
      </c>
      <c r="C255" s="36">
        <v>7416360.5700000003</v>
      </c>
      <c r="D255" s="37">
        <v>1049000</v>
      </c>
      <c r="E255" s="37">
        <v>1389715</v>
      </c>
      <c r="F255" s="38">
        <f t="shared" si="20"/>
        <v>-6026645.5700000003</v>
      </c>
      <c r="G255" s="39">
        <f t="shared" si="21"/>
        <v>-0.812614962975027</v>
      </c>
      <c r="H255" s="40">
        <f t="shared" si="23"/>
        <v>-0.24516897349456543</v>
      </c>
      <c r="I255" s="29" t="s">
        <v>449</v>
      </c>
      <c r="J255" s="49"/>
      <c r="K255" s="49"/>
      <c r="L255" s="49"/>
      <c r="M255" s="49">
        <v>1</v>
      </c>
      <c r="N255" s="49"/>
      <c r="O255" s="12" t="s">
        <v>450</v>
      </c>
      <c r="P255" s="76" t="s">
        <v>9</v>
      </c>
      <c r="Q255" s="266"/>
      <c r="R255" s="281"/>
    </row>
    <row r="256" spans="1:20" ht="92.4" x14ac:dyDescent="0.25">
      <c r="A256" s="249">
        <v>209</v>
      </c>
      <c r="B256" s="27" t="s">
        <v>451</v>
      </c>
      <c r="C256" s="36">
        <v>9202870.7699999996</v>
      </c>
      <c r="D256" s="37">
        <v>1812000</v>
      </c>
      <c r="E256" s="37">
        <v>2116023</v>
      </c>
      <c r="F256" s="38">
        <f t="shared" si="20"/>
        <v>-7086847.7699999996</v>
      </c>
      <c r="G256" s="39">
        <f t="shared" si="21"/>
        <v>-0.77006924764195073</v>
      </c>
      <c r="H256" s="40">
        <f t="shared" si="23"/>
        <v>-0.14367660464938237</v>
      </c>
      <c r="I256" s="29" t="s">
        <v>452</v>
      </c>
      <c r="J256" s="49"/>
      <c r="K256" s="49"/>
      <c r="L256" s="49"/>
      <c r="M256" s="49">
        <v>1</v>
      </c>
      <c r="N256" s="49"/>
      <c r="O256" s="12" t="s">
        <v>426</v>
      </c>
      <c r="P256" s="76" t="s">
        <v>9</v>
      </c>
      <c r="Q256" s="266"/>
      <c r="R256" s="283"/>
      <c r="S256" s="291"/>
    </row>
    <row r="257" spans="1:20" ht="79.2" x14ac:dyDescent="0.25">
      <c r="A257" s="249">
        <v>210</v>
      </c>
      <c r="B257" s="27" t="s">
        <v>453</v>
      </c>
      <c r="C257" s="36">
        <v>122990403.90000001</v>
      </c>
      <c r="D257" s="37">
        <v>26233711</v>
      </c>
      <c r="E257" s="37">
        <v>40075522</v>
      </c>
      <c r="F257" s="38">
        <f t="shared" ref="F257:F321" si="25">E257-C257</f>
        <v>-82914881.900000006</v>
      </c>
      <c r="G257" s="39">
        <f t="shared" si="21"/>
        <v>-0.67415732667579276</v>
      </c>
      <c r="H257" s="40">
        <f t="shared" si="23"/>
        <v>-0.34539315545284727</v>
      </c>
      <c r="I257" s="29" t="s">
        <v>454</v>
      </c>
      <c r="J257" s="49"/>
      <c r="K257" s="49"/>
      <c r="L257" s="49"/>
      <c r="M257" s="49">
        <v>1</v>
      </c>
      <c r="N257" s="49"/>
      <c r="O257" s="12" t="s">
        <v>1475</v>
      </c>
      <c r="P257" s="76" t="s">
        <v>9</v>
      </c>
      <c r="Q257" s="266"/>
      <c r="R257" s="283">
        <v>50498</v>
      </c>
      <c r="S257" s="256" t="s">
        <v>1704</v>
      </c>
      <c r="T257" s="320">
        <f>E257/R257</f>
        <v>793.60612301477283</v>
      </c>
    </row>
    <row r="258" spans="1:20" ht="79.2" x14ac:dyDescent="0.25">
      <c r="A258" s="249">
        <v>211</v>
      </c>
      <c r="B258" s="27" t="s">
        <v>455</v>
      </c>
      <c r="C258" s="36">
        <v>2630871.04</v>
      </c>
      <c r="D258" s="37">
        <v>866097</v>
      </c>
      <c r="E258" s="37">
        <v>872584</v>
      </c>
      <c r="F258" s="38">
        <f t="shared" si="25"/>
        <v>-1758287.04</v>
      </c>
      <c r="G258" s="39">
        <f t="shared" ref="G258:G322" si="26">F258/C258</f>
        <v>-0.66832885887101479</v>
      </c>
      <c r="H258" s="40">
        <f t="shared" si="23"/>
        <v>-7.4342412879447707E-3</v>
      </c>
      <c r="I258" s="29" t="s">
        <v>456</v>
      </c>
      <c r="J258" s="49"/>
      <c r="K258" s="49"/>
      <c r="L258" s="49"/>
      <c r="M258" s="49">
        <v>1</v>
      </c>
      <c r="N258" s="49">
        <v>1</v>
      </c>
      <c r="O258" s="12" t="s">
        <v>1476</v>
      </c>
      <c r="P258" s="76" t="s">
        <v>9</v>
      </c>
      <c r="Q258" s="266"/>
      <c r="R258" s="279">
        <v>108.8</v>
      </c>
      <c r="S258" s="256" t="s">
        <v>1813</v>
      </c>
      <c r="T258" s="320">
        <f>E258/R258</f>
        <v>8020.0735294117649</v>
      </c>
    </row>
    <row r="259" spans="1:20" ht="79.2" x14ac:dyDescent="0.25">
      <c r="A259" s="249">
        <v>212</v>
      </c>
      <c r="B259" s="173" t="s">
        <v>457</v>
      </c>
      <c r="C259" s="36">
        <v>13533158.199999999</v>
      </c>
      <c r="D259" s="37">
        <v>5239000</v>
      </c>
      <c r="E259" s="37">
        <v>5338804</v>
      </c>
      <c r="F259" s="38">
        <f t="shared" si="25"/>
        <v>-8194354.1999999993</v>
      </c>
      <c r="G259" s="39">
        <f t="shared" si="26"/>
        <v>-0.60550198844198833</v>
      </c>
      <c r="H259" s="40">
        <f t="shared" si="23"/>
        <v>-1.8694074553027233E-2</v>
      </c>
      <c r="I259" s="173" t="s">
        <v>458</v>
      </c>
      <c r="J259" s="49"/>
      <c r="K259" s="49"/>
      <c r="L259" s="49"/>
      <c r="M259" s="49">
        <v>1</v>
      </c>
      <c r="N259" s="49">
        <v>1</v>
      </c>
      <c r="O259" s="171" t="s">
        <v>1477</v>
      </c>
      <c r="P259" s="175" t="s">
        <v>9</v>
      </c>
      <c r="Q259" s="268"/>
      <c r="R259" s="325"/>
      <c r="S259" s="313"/>
    </row>
    <row r="260" spans="1:20" ht="25.5" customHeight="1" x14ac:dyDescent="0.25">
      <c r="A260" s="500">
        <v>213</v>
      </c>
      <c r="B260" s="457" t="s">
        <v>1927</v>
      </c>
      <c r="C260" s="42">
        <v>7042912.3600000003</v>
      </c>
      <c r="D260" s="125">
        <v>3828733</v>
      </c>
      <c r="E260" s="125">
        <v>3956813</v>
      </c>
      <c r="F260" s="200">
        <f t="shared" ref="F260:F261" si="27">E260-C260</f>
        <v>-3086099.3600000003</v>
      </c>
      <c r="G260" s="201">
        <f t="shared" ref="G260:G261" si="28">F260/C260</f>
        <v>-0.43818511465901588</v>
      </c>
      <c r="H260" s="40">
        <f t="shared" si="23"/>
        <v>-3.2369485239762408E-2</v>
      </c>
      <c r="I260" s="450" t="s">
        <v>1928</v>
      </c>
      <c r="J260" s="421"/>
      <c r="K260" s="421"/>
      <c r="L260" s="421"/>
      <c r="M260" s="421">
        <v>1</v>
      </c>
      <c r="N260" s="49">
        <v>1</v>
      </c>
      <c r="O260" s="417" t="s">
        <v>1929</v>
      </c>
      <c r="P260" s="418" t="s">
        <v>9</v>
      </c>
      <c r="Q260" s="395"/>
      <c r="R260" s="281">
        <v>3169</v>
      </c>
      <c r="S260" s="346" t="s">
        <v>1704</v>
      </c>
      <c r="T260" s="320">
        <f t="shared" ref="T260:T265" si="29">E260/R260</f>
        <v>1248.5998737772168</v>
      </c>
    </row>
    <row r="261" spans="1:20" ht="31.5" customHeight="1" x14ac:dyDescent="0.25">
      <c r="A261" s="502"/>
      <c r="B261" s="457"/>
      <c r="C261" s="42">
        <v>5129391.5199999996</v>
      </c>
      <c r="D261" s="125">
        <v>2778487</v>
      </c>
      <c r="E261" s="125">
        <v>2881769</v>
      </c>
      <c r="F261" s="200">
        <f t="shared" si="27"/>
        <v>-2247622.5199999996</v>
      </c>
      <c r="G261" s="201">
        <f t="shared" si="28"/>
        <v>-0.43818501887334965</v>
      </c>
      <c r="H261" s="40">
        <f t="shared" si="23"/>
        <v>-3.5839791461425255E-2</v>
      </c>
      <c r="I261" s="450"/>
      <c r="J261" s="422"/>
      <c r="K261" s="422"/>
      <c r="L261" s="422"/>
      <c r="M261" s="422"/>
      <c r="N261" s="49">
        <v>1</v>
      </c>
      <c r="O261" s="417"/>
      <c r="P261" s="418"/>
      <c r="Q261" s="397"/>
      <c r="R261" s="283">
        <v>2308</v>
      </c>
      <c r="S261" s="347" t="s">
        <v>1704</v>
      </c>
      <c r="T261" s="320">
        <f t="shared" si="29"/>
        <v>1248.6000866551126</v>
      </c>
    </row>
    <row r="262" spans="1:20" ht="66" x14ac:dyDescent="0.25">
      <c r="A262" s="131">
        <v>214</v>
      </c>
      <c r="B262" s="27" t="s">
        <v>459</v>
      </c>
      <c r="C262" s="36">
        <v>33301647.34</v>
      </c>
      <c r="D262" s="37">
        <v>13601087</v>
      </c>
      <c r="E262" s="37">
        <v>15547445</v>
      </c>
      <c r="F262" s="38">
        <f t="shared" si="25"/>
        <v>-17754202.34</v>
      </c>
      <c r="G262" s="39">
        <f t="shared" si="26"/>
        <v>-0.53313285552317669</v>
      </c>
      <c r="H262" s="40">
        <f t="shared" si="23"/>
        <v>-0.12518828656412678</v>
      </c>
      <c r="I262" s="29" t="s">
        <v>460</v>
      </c>
      <c r="J262" s="49"/>
      <c r="K262" s="49"/>
      <c r="L262" s="49"/>
      <c r="M262" s="49">
        <v>1</v>
      </c>
      <c r="N262" s="49"/>
      <c r="O262" s="12" t="s">
        <v>1478</v>
      </c>
      <c r="P262" s="76" t="s">
        <v>9</v>
      </c>
      <c r="Q262" s="266"/>
      <c r="R262" s="279">
        <v>13083</v>
      </c>
      <c r="S262" s="256" t="s">
        <v>1704</v>
      </c>
      <c r="T262" s="320">
        <f t="shared" si="29"/>
        <v>1188.3700221661697</v>
      </c>
    </row>
    <row r="263" spans="1:20" ht="57" customHeight="1" x14ac:dyDescent="0.25">
      <c r="A263" s="176">
        <v>215</v>
      </c>
      <c r="B263" s="27" t="s">
        <v>461</v>
      </c>
      <c r="C263" s="36">
        <v>12196527.699999999</v>
      </c>
      <c r="D263" s="37">
        <v>4568091</v>
      </c>
      <c r="E263" s="37">
        <v>4529328</v>
      </c>
      <c r="F263" s="38">
        <f t="shared" si="25"/>
        <v>-7667199.6999999993</v>
      </c>
      <c r="G263" s="39">
        <f t="shared" si="26"/>
        <v>-0.62863791142785663</v>
      </c>
      <c r="H263" s="199">
        <f t="shared" si="23"/>
        <v>8.5582232066213799E-3</v>
      </c>
      <c r="I263" s="29" t="s">
        <v>462</v>
      </c>
      <c r="J263" s="49"/>
      <c r="K263" s="49"/>
      <c r="L263" s="49"/>
      <c r="M263" s="49">
        <v>1</v>
      </c>
      <c r="N263" s="49">
        <v>1</v>
      </c>
      <c r="O263" s="12" t="s">
        <v>1479</v>
      </c>
      <c r="P263" s="76" t="s">
        <v>9</v>
      </c>
      <c r="Q263" s="266"/>
      <c r="R263" s="279">
        <v>1725.11</v>
      </c>
      <c r="S263" s="349" t="s">
        <v>1874</v>
      </c>
      <c r="T263" s="320">
        <f t="shared" si="29"/>
        <v>2625.5299662050538</v>
      </c>
    </row>
    <row r="264" spans="1:20" ht="25.5" customHeight="1" x14ac:dyDescent="0.25">
      <c r="A264" s="500">
        <v>216</v>
      </c>
      <c r="B264" s="449" t="s">
        <v>1930</v>
      </c>
      <c r="C264" s="36">
        <v>9898094.4000000004</v>
      </c>
      <c r="D264" s="37">
        <v>1346000</v>
      </c>
      <c r="E264" s="37">
        <v>1015260</v>
      </c>
      <c r="F264" s="38">
        <f t="shared" si="25"/>
        <v>-8882834.4000000004</v>
      </c>
      <c r="G264" s="39">
        <f t="shared" si="26"/>
        <v>-0.89742874143532114</v>
      </c>
      <c r="H264" s="199">
        <f t="shared" si="23"/>
        <v>0.32576876859129683</v>
      </c>
      <c r="I264" s="450" t="s">
        <v>463</v>
      </c>
      <c r="J264" s="421"/>
      <c r="K264" s="421"/>
      <c r="L264" s="421">
        <v>1</v>
      </c>
      <c r="M264" s="421"/>
      <c r="N264" s="49">
        <v>1</v>
      </c>
      <c r="O264" s="417" t="s">
        <v>1480</v>
      </c>
      <c r="P264" s="418" t="s">
        <v>9</v>
      </c>
      <c r="Q264" s="395"/>
      <c r="R264" s="281">
        <v>404.4</v>
      </c>
      <c r="S264" s="354" t="s">
        <v>1813</v>
      </c>
      <c r="T264" s="320">
        <f t="shared" si="29"/>
        <v>2510.5341246290805</v>
      </c>
    </row>
    <row r="265" spans="1:20" ht="27.75" customHeight="1" x14ac:dyDescent="0.25">
      <c r="A265" s="502"/>
      <c r="B265" s="449"/>
      <c r="C265" s="36">
        <v>24892207.620000001</v>
      </c>
      <c r="D265" s="37">
        <v>3375000</v>
      </c>
      <c r="E265" s="37">
        <v>7267300</v>
      </c>
      <c r="F265" s="38">
        <f t="shared" si="25"/>
        <v>-17624907.620000001</v>
      </c>
      <c r="G265" s="39">
        <f t="shared" si="26"/>
        <v>-0.70804919712460601</v>
      </c>
      <c r="H265" s="40">
        <f t="shared" si="23"/>
        <v>-0.53559093473504604</v>
      </c>
      <c r="I265" s="450"/>
      <c r="J265" s="422"/>
      <c r="K265" s="422"/>
      <c r="L265" s="422"/>
      <c r="M265" s="422"/>
      <c r="N265" s="49"/>
      <c r="O265" s="417"/>
      <c r="P265" s="418"/>
      <c r="Q265" s="397"/>
      <c r="R265" s="283">
        <v>1445.1</v>
      </c>
      <c r="S265" s="355" t="s">
        <v>1931</v>
      </c>
      <c r="T265" s="320">
        <f t="shared" si="29"/>
        <v>5028.9253338869285</v>
      </c>
    </row>
    <row r="266" spans="1:20" ht="57.75" customHeight="1" x14ac:dyDescent="0.25">
      <c r="A266" s="131">
        <v>217</v>
      </c>
      <c r="B266" s="27" t="s">
        <v>464</v>
      </c>
      <c r="C266" s="36">
        <v>25730510.5</v>
      </c>
      <c r="D266" s="37">
        <v>6366400</v>
      </c>
      <c r="E266" s="37">
        <v>9286633</v>
      </c>
      <c r="F266" s="38">
        <f t="shared" si="25"/>
        <v>-16443877.5</v>
      </c>
      <c r="G266" s="39">
        <f t="shared" si="26"/>
        <v>-0.63908088803756924</v>
      </c>
      <c r="H266" s="40">
        <f t="shared" si="23"/>
        <v>-0.31445551902395624</v>
      </c>
      <c r="I266" s="29" t="s">
        <v>465</v>
      </c>
      <c r="J266" s="49"/>
      <c r="K266" s="49"/>
      <c r="L266" s="49"/>
      <c r="M266" s="49">
        <v>1</v>
      </c>
      <c r="N266" s="49"/>
      <c r="O266" s="12" t="s">
        <v>1481</v>
      </c>
      <c r="P266" s="76" t="s">
        <v>62</v>
      </c>
      <c r="Q266" s="266"/>
      <c r="R266" s="279"/>
      <c r="S266" s="312"/>
    </row>
    <row r="267" spans="1:20" ht="57" customHeight="1" x14ac:dyDescent="0.25">
      <c r="A267" s="131">
        <v>218</v>
      </c>
      <c r="B267" s="27" t="s">
        <v>466</v>
      </c>
      <c r="C267" s="36">
        <v>32699886.510000002</v>
      </c>
      <c r="D267" s="37">
        <v>13934500</v>
      </c>
      <c r="E267" s="37">
        <v>23893888</v>
      </c>
      <c r="F267" s="38">
        <f t="shared" si="25"/>
        <v>-8805998.5100000016</v>
      </c>
      <c r="G267" s="39">
        <f t="shared" si="26"/>
        <v>-0.26929752515523336</v>
      </c>
      <c r="H267" s="40">
        <f t="shared" si="23"/>
        <v>-0.41681738861419287</v>
      </c>
      <c r="I267" s="29" t="s">
        <v>467</v>
      </c>
      <c r="J267" s="49"/>
      <c r="K267" s="49"/>
      <c r="L267" s="49"/>
      <c r="M267" s="49">
        <v>1</v>
      </c>
      <c r="N267" s="49"/>
      <c r="O267" s="12" t="s">
        <v>1481</v>
      </c>
      <c r="P267" s="76" t="s">
        <v>62</v>
      </c>
      <c r="Q267" s="266"/>
      <c r="R267" s="283">
        <v>1182.9000000000001</v>
      </c>
      <c r="S267" s="256" t="s">
        <v>1813</v>
      </c>
      <c r="T267" s="320">
        <f>E267/R267</f>
        <v>20199.414997041167</v>
      </c>
    </row>
    <row r="268" spans="1:20" ht="66" x14ac:dyDescent="0.25">
      <c r="A268" s="247">
        <v>219</v>
      </c>
      <c r="B268" s="27" t="s">
        <v>468</v>
      </c>
      <c r="C268" s="36">
        <v>35245681.280000001</v>
      </c>
      <c r="D268" s="37">
        <v>14219000</v>
      </c>
      <c r="E268" s="37">
        <v>14719000</v>
      </c>
      <c r="F268" s="38">
        <f t="shared" si="25"/>
        <v>-20526681.280000001</v>
      </c>
      <c r="G268" s="39">
        <f t="shared" si="26"/>
        <v>-0.58238855186061533</v>
      </c>
      <c r="H268" s="40">
        <f t="shared" si="23"/>
        <v>-3.396969902846661E-2</v>
      </c>
      <c r="I268" s="29" t="s">
        <v>469</v>
      </c>
      <c r="J268" s="49"/>
      <c r="K268" s="49"/>
      <c r="L268" s="49"/>
      <c r="M268" s="49">
        <v>1</v>
      </c>
      <c r="N268" s="49">
        <v>1</v>
      </c>
      <c r="O268" s="12" t="s">
        <v>1482</v>
      </c>
      <c r="P268" s="76" t="s">
        <v>9</v>
      </c>
      <c r="Q268" s="266"/>
      <c r="R268" s="279">
        <v>14524</v>
      </c>
      <c r="S268" s="256" t="s">
        <v>1704</v>
      </c>
      <c r="T268" s="320">
        <f>E268/R268</f>
        <v>1013.4260534288074</v>
      </c>
    </row>
    <row r="269" spans="1:20" ht="12.75" customHeight="1" x14ac:dyDescent="0.25">
      <c r="A269" s="500">
        <v>220</v>
      </c>
      <c r="B269" s="449" t="s">
        <v>470</v>
      </c>
      <c r="C269" s="36">
        <v>16782774.870000001</v>
      </c>
      <c r="D269" s="37">
        <v>5723995</v>
      </c>
      <c r="E269" s="37">
        <v>8133192</v>
      </c>
      <c r="F269" s="38">
        <f t="shared" si="25"/>
        <v>-8649582.870000001</v>
      </c>
      <c r="G269" s="39">
        <f t="shared" si="26"/>
        <v>-0.51538454975413728</v>
      </c>
      <c r="H269" s="40">
        <f t="shared" si="23"/>
        <v>-0.29621789329453924</v>
      </c>
      <c r="I269" s="450" t="s">
        <v>471</v>
      </c>
      <c r="J269" s="421"/>
      <c r="K269" s="421"/>
      <c r="L269" s="421">
        <v>1</v>
      </c>
      <c r="M269" s="421"/>
      <c r="N269" s="49"/>
      <c r="O269" s="417" t="s">
        <v>1932</v>
      </c>
      <c r="P269" s="418" t="s">
        <v>62</v>
      </c>
      <c r="Q269" s="395"/>
      <c r="R269" s="281">
        <v>4773</v>
      </c>
      <c r="S269" s="354" t="s">
        <v>1624</v>
      </c>
      <c r="T269" s="320">
        <f>E269/R269</f>
        <v>1704</v>
      </c>
    </row>
    <row r="270" spans="1:20" ht="30.75" customHeight="1" x14ac:dyDescent="0.25">
      <c r="A270" s="502"/>
      <c r="B270" s="449"/>
      <c r="C270" s="36">
        <v>98174338.319999993</v>
      </c>
      <c r="D270" s="37">
        <v>31070202</v>
      </c>
      <c r="E270" s="37">
        <v>50088187</v>
      </c>
      <c r="F270" s="38">
        <f t="shared" si="25"/>
        <v>-48086151.319999993</v>
      </c>
      <c r="G270" s="39">
        <f t="shared" si="26"/>
        <v>-0.4898036711310732</v>
      </c>
      <c r="H270" s="40">
        <f t="shared" si="23"/>
        <v>-0.37969002551439923</v>
      </c>
      <c r="I270" s="450"/>
      <c r="J270" s="422"/>
      <c r="K270" s="422"/>
      <c r="L270" s="422"/>
      <c r="M270" s="422"/>
      <c r="N270" s="49"/>
      <c r="O270" s="417"/>
      <c r="P270" s="418"/>
      <c r="Q270" s="397"/>
      <c r="R270" s="283"/>
      <c r="S270" s="355"/>
      <c r="T270" s="320"/>
    </row>
    <row r="271" spans="1:20" ht="100.5" customHeight="1" x14ac:dyDescent="0.25">
      <c r="A271" s="131">
        <v>221</v>
      </c>
      <c r="B271" s="27" t="s">
        <v>472</v>
      </c>
      <c r="C271" s="36">
        <v>51240178.079999998</v>
      </c>
      <c r="D271" s="37">
        <v>25473000</v>
      </c>
      <c r="E271" s="37">
        <v>26799171</v>
      </c>
      <c r="F271" s="38">
        <f t="shared" si="25"/>
        <v>-24441007.079999998</v>
      </c>
      <c r="G271" s="39">
        <f t="shared" si="26"/>
        <v>-0.47698911275914907</v>
      </c>
      <c r="H271" s="40">
        <f t="shared" si="23"/>
        <v>-4.9485523264880094E-2</v>
      </c>
      <c r="I271" s="29" t="s">
        <v>473</v>
      </c>
      <c r="J271" s="49"/>
      <c r="K271" s="49"/>
      <c r="L271" s="49"/>
      <c r="M271" s="49">
        <v>1</v>
      </c>
      <c r="N271" s="49">
        <v>1</v>
      </c>
      <c r="O271" s="12" t="s">
        <v>1483</v>
      </c>
      <c r="P271" s="76" t="s">
        <v>62</v>
      </c>
      <c r="Q271" s="266"/>
      <c r="R271" s="281"/>
    </row>
    <row r="272" spans="1:20" ht="101.25" customHeight="1" x14ac:dyDescent="0.25">
      <c r="A272" s="131">
        <v>222</v>
      </c>
      <c r="B272" s="27" t="s">
        <v>474</v>
      </c>
      <c r="C272" s="36">
        <v>13473879.390000001</v>
      </c>
      <c r="D272" s="37">
        <v>6624000</v>
      </c>
      <c r="E272" s="37">
        <v>5677892</v>
      </c>
      <c r="F272" s="38">
        <f t="shared" si="25"/>
        <v>-7795987.3900000006</v>
      </c>
      <c r="G272" s="39">
        <f t="shared" si="26"/>
        <v>-0.57860005751469035</v>
      </c>
      <c r="H272" s="199">
        <f t="shared" si="23"/>
        <v>0.16663015076722135</v>
      </c>
      <c r="I272" s="29" t="s">
        <v>475</v>
      </c>
      <c r="J272" s="49"/>
      <c r="K272" s="49"/>
      <c r="L272" s="49">
        <v>1</v>
      </c>
      <c r="M272" s="49"/>
      <c r="N272" s="49">
        <v>1</v>
      </c>
      <c r="O272" s="12" t="s">
        <v>476</v>
      </c>
      <c r="P272" s="76" t="s">
        <v>62</v>
      </c>
      <c r="Q272" s="266"/>
      <c r="R272" s="283"/>
      <c r="S272" s="291"/>
    </row>
    <row r="273" spans="1:20" ht="103.5" customHeight="1" x14ac:dyDescent="0.25">
      <c r="A273" s="247">
        <v>223</v>
      </c>
      <c r="B273" s="27" t="s">
        <v>477</v>
      </c>
      <c r="C273" s="36">
        <v>45824700.020000003</v>
      </c>
      <c r="D273" s="37">
        <v>26300000</v>
      </c>
      <c r="E273" s="37">
        <v>28697304</v>
      </c>
      <c r="F273" s="38">
        <f t="shared" si="25"/>
        <v>-17127396.020000003</v>
      </c>
      <c r="G273" s="39">
        <f t="shared" si="26"/>
        <v>-0.37375904288571055</v>
      </c>
      <c r="H273" s="40">
        <f t="shared" si="23"/>
        <v>-8.3537603392987714E-2</v>
      </c>
      <c r="I273" s="29" t="s">
        <v>478</v>
      </c>
      <c r="J273" s="49"/>
      <c r="K273" s="49"/>
      <c r="L273" s="49">
        <v>1</v>
      </c>
      <c r="M273" s="49"/>
      <c r="N273" s="49">
        <v>1</v>
      </c>
      <c r="O273" s="12" t="s">
        <v>479</v>
      </c>
      <c r="P273" s="76" t="s">
        <v>62</v>
      </c>
      <c r="Q273" s="266"/>
      <c r="R273" s="283">
        <v>1551.1</v>
      </c>
      <c r="S273" s="256" t="s">
        <v>1933</v>
      </c>
      <c r="T273" s="320">
        <f>E273/R273</f>
        <v>18501.259751144349</v>
      </c>
    </row>
    <row r="274" spans="1:20" ht="108" customHeight="1" x14ac:dyDescent="0.25">
      <c r="A274" s="247">
        <v>224</v>
      </c>
      <c r="B274" s="74" t="s">
        <v>480</v>
      </c>
      <c r="C274" s="36">
        <v>29430114.960000001</v>
      </c>
      <c r="D274" s="37">
        <v>10009000</v>
      </c>
      <c r="E274" s="37">
        <v>25244029</v>
      </c>
      <c r="F274" s="38">
        <f t="shared" si="25"/>
        <v>-4186085.9600000009</v>
      </c>
      <c r="G274" s="39">
        <f t="shared" si="26"/>
        <v>-0.14223817901117708</v>
      </c>
      <c r="H274" s="40">
        <f t="shared" si="23"/>
        <v>-0.60351020037253167</v>
      </c>
      <c r="I274" s="173" t="s">
        <v>1934</v>
      </c>
      <c r="J274" s="49"/>
      <c r="K274" s="49"/>
      <c r="L274" s="49">
        <v>1</v>
      </c>
      <c r="M274" s="49"/>
      <c r="N274" s="49"/>
      <c r="O274" s="12" t="s">
        <v>1484</v>
      </c>
      <c r="P274" s="76" t="s">
        <v>62</v>
      </c>
      <c r="Q274" s="259"/>
      <c r="R274" s="281"/>
    </row>
    <row r="275" spans="1:20" ht="92.4" x14ac:dyDescent="0.25">
      <c r="A275" s="247">
        <v>225</v>
      </c>
      <c r="B275" s="27" t="s">
        <v>481</v>
      </c>
      <c r="C275" s="36">
        <v>40626274.380000003</v>
      </c>
      <c r="D275" s="37">
        <v>17400000</v>
      </c>
      <c r="E275" s="37">
        <v>21620570</v>
      </c>
      <c r="F275" s="38">
        <f t="shared" si="25"/>
        <v>-19005704.380000003</v>
      </c>
      <c r="G275" s="39">
        <f t="shared" si="26"/>
        <v>-0.46781804805011512</v>
      </c>
      <c r="H275" s="40">
        <f t="shared" si="23"/>
        <v>-0.19521085706806066</v>
      </c>
      <c r="I275" s="29" t="s">
        <v>482</v>
      </c>
      <c r="J275" s="49"/>
      <c r="K275" s="49"/>
      <c r="L275" s="49">
        <v>1</v>
      </c>
      <c r="M275" s="49"/>
      <c r="N275" s="49"/>
      <c r="O275" s="12" t="s">
        <v>483</v>
      </c>
      <c r="P275" s="76" t="s">
        <v>62</v>
      </c>
      <c r="Q275" s="266"/>
      <c r="R275" s="281"/>
    </row>
    <row r="276" spans="1:20" ht="120" customHeight="1" x14ac:dyDescent="0.25">
      <c r="A276" s="247">
        <v>226</v>
      </c>
      <c r="B276" s="27" t="s">
        <v>484</v>
      </c>
      <c r="C276" s="36">
        <v>8822165.1199999992</v>
      </c>
      <c r="D276" s="37">
        <v>6300000</v>
      </c>
      <c r="E276" s="37">
        <v>8310375</v>
      </c>
      <c r="F276" s="38">
        <f t="shared" si="25"/>
        <v>-511790.11999999918</v>
      </c>
      <c r="G276" s="39">
        <f t="shared" si="26"/>
        <v>-5.8011850043450469E-2</v>
      </c>
      <c r="H276" s="40">
        <f t="shared" si="23"/>
        <v>-0.24191146608907541</v>
      </c>
      <c r="I276" s="29" t="s">
        <v>485</v>
      </c>
      <c r="J276" s="49"/>
      <c r="K276" s="49"/>
      <c r="L276" s="49">
        <v>1</v>
      </c>
      <c r="M276" s="49"/>
      <c r="N276" s="49"/>
      <c r="O276" s="12" t="s">
        <v>486</v>
      </c>
      <c r="P276" s="76" t="s">
        <v>62</v>
      </c>
      <c r="Q276" s="266"/>
      <c r="R276" s="283"/>
      <c r="S276" s="291"/>
    </row>
    <row r="277" spans="1:20" ht="103.5" customHeight="1" x14ac:dyDescent="0.25">
      <c r="A277" s="247">
        <v>227</v>
      </c>
      <c r="B277" s="27" t="s">
        <v>487</v>
      </c>
      <c r="C277" s="36">
        <v>6245544.6200000001</v>
      </c>
      <c r="D277" s="37">
        <v>1087200</v>
      </c>
      <c r="E277" s="37">
        <v>3092834</v>
      </c>
      <c r="F277" s="38">
        <f t="shared" si="25"/>
        <v>-3152710.62</v>
      </c>
      <c r="G277" s="39">
        <f t="shared" si="26"/>
        <v>-0.50479354673155785</v>
      </c>
      <c r="H277" s="40">
        <f t="shared" si="23"/>
        <v>-0.6484777391867782</v>
      </c>
      <c r="I277" s="29" t="s">
        <v>488</v>
      </c>
      <c r="J277" s="49"/>
      <c r="K277" s="49"/>
      <c r="L277" s="49">
        <v>1</v>
      </c>
      <c r="M277" s="49"/>
      <c r="N277" s="49"/>
      <c r="O277" s="12" t="s">
        <v>489</v>
      </c>
      <c r="P277" s="76" t="s">
        <v>62</v>
      </c>
      <c r="Q277" s="266"/>
      <c r="R277" s="283">
        <v>184</v>
      </c>
      <c r="S277" s="256" t="s">
        <v>1813</v>
      </c>
      <c r="T277" s="320">
        <f t="shared" ref="T277:T293" si="30">E277/R277</f>
        <v>16808.880434782608</v>
      </c>
    </row>
    <row r="278" spans="1:20" ht="18.75" customHeight="1" x14ac:dyDescent="0.25">
      <c r="A278" s="500">
        <v>228</v>
      </c>
      <c r="B278" s="450" t="s">
        <v>490</v>
      </c>
      <c r="C278" s="36">
        <v>4055590.24</v>
      </c>
      <c r="D278" s="37">
        <v>3220000</v>
      </c>
      <c r="E278" s="37">
        <v>3220000</v>
      </c>
      <c r="F278" s="38">
        <f t="shared" si="25"/>
        <v>-835590.24000000022</v>
      </c>
      <c r="G278" s="39">
        <f t="shared" si="26"/>
        <v>-0.20603418751693223</v>
      </c>
      <c r="H278" s="40">
        <f t="shared" si="23"/>
        <v>0</v>
      </c>
      <c r="I278" s="450" t="s">
        <v>491</v>
      </c>
      <c r="J278" s="421"/>
      <c r="K278" s="421">
        <v>1</v>
      </c>
      <c r="L278" s="421"/>
      <c r="M278" s="421"/>
      <c r="N278" s="421"/>
      <c r="O278" s="417" t="s">
        <v>492</v>
      </c>
      <c r="P278" s="423"/>
      <c r="R278" s="281">
        <v>2216</v>
      </c>
      <c r="S278" s="346" t="s">
        <v>1707</v>
      </c>
      <c r="T278" s="320">
        <f t="shared" si="30"/>
        <v>1453.0685920577616</v>
      </c>
    </row>
    <row r="279" spans="1:20" ht="13.2" x14ac:dyDescent="0.25">
      <c r="A279" s="501"/>
      <c r="B279" s="450"/>
      <c r="C279" s="36">
        <v>6944705.25</v>
      </c>
      <c r="D279" s="37">
        <v>1670000</v>
      </c>
      <c r="E279" s="37">
        <v>1670000</v>
      </c>
      <c r="F279" s="38">
        <f t="shared" si="25"/>
        <v>-5274705.25</v>
      </c>
      <c r="G279" s="39">
        <f t="shared" si="26"/>
        <v>-0.75952903112770698</v>
      </c>
      <c r="H279" s="40">
        <f t="shared" si="23"/>
        <v>0</v>
      </c>
      <c r="I279" s="450"/>
      <c r="J279" s="458"/>
      <c r="K279" s="458"/>
      <c r="L279" s="458"/>
      <c r="M279" s="458"/>
      <c r="N279" s="458"/>
      <c r="O279" s="417"/>
      <c r="P279" s="424"/>
      <c r="Q279" s="254"/>
      <c r="R279" s="281">
        <v>2485</v>
      </c>
      <c r="S279" s="348" t="s">
        <v>1935</v>
      </c>
      <c r="T279" s="320">
        <f t="shared" si="30"/>
        <v>672.03219315895376</v>
      </c>
    </row>
    <row r="280" spans="1:20" ht="13.2" x14ac:dyDescent="0.25">
      <c r="A280" s="501"/>
      <c r="B280" s="450"/>
      <c r="C280" s="36">
        <v>21428420.280000001</v>
      </c>
      <c r="D280" s="37">
        <v>3170000</v>
      </c>
      <c r="E280" s="37">
        <v>3170000</v>
      </c>
      <c r="F280" s="38">
        <f t="shared" si="25"/>
        <v>-18258420.280000001</v>
      </c>
      <c r="G280" s="39">
        <f t="shared" si="26"/>
        <v>-0.8520656231967465</v>
      </c>
      <c r="H280" s="40">
        <f t="shared" si="23"/>
        <v>0</v>
      </c>
      <c r="I280" s="450"/>
      <c r="J280" s="458"/>
      <c r="K280" s="458"/>
      <c r="L280" s="458"/>
      <c r="M280" s="458"/>
      <c r="N280" s="458"/>
      <c r="O280" s="417"/>
      <c r="P280" s="424"/>
      <c r="Q280" s="254"/>
      <c r="R280" s="281">
        <v>36606</v>
      </c>
      <c r="S280" s="348" t="s">
        <v>1936</v>
      </c>
      <c r="T280" s="320">
        <f t="shared" si="30"/>
        <v>86.597825493088564</v>
      </c>
    </row>
    <row r="281" spans="1:20" ht="13.2" x14ac:dyDescent="0.25">
      <c r="A281" s="501"/>
      <c r="B281" s="450"/>
      <c r="C281" s="36">
        <v>6153831.5599999996</v>
      </c>
      <c r="D281" s="37">
        <v>4160000</v>
      </c>
      <c r="E281" s="37">
        <v>4160000</v>
      </c>
      <c r="F281" s="38">
        <f t="shared" si="25"/>
        <v>-1993831.5599999996</v>
      </c>
      <c r="G281" s="39">
        <f t="shared" si="26"/>
        <v>-0.32399839686219811</v>
      </c>
      <c r="H281" s="40">
        <f t="shared" si="23"/>
        <v>0</v>
      </c>
      <c r="I281" s="450"/>
      <c r="J281" s="458"/>
      <c r="K281" s="458"/>
      <c r="L281" s="458"/>
      <c r="M281" s="458"/>
      <c r="N281" s="458"/>
      <c r="O281" s="417"/>
      <c r="P281" s="424"/>
      <c r="Q281" s="254"/>
      <c r="R281" s="281">
        <v>31649</v>
      </c>
      <c r="S281" s="348" t="s">
        <v>1936</v>
      </c>
      <c r="T281" s="320">
        <f t="shared" si="30"/>
        <v>131.44175171411419</v>
      </c>
    </row>
    <row r="282" spans="1:20" ht="13.2" x14ac:dyDescent="0.25">
      <c r="A282" s="501"/>
      <c r="B282" s="450"/>
      <c r="C282" s="36">
        <v>872092</v>
      </c>
      <c r="D282" s="37">
        <v>1290000</v>
      </c>
      <c r="E282" s="37">
        <v>1290000</v>
      </c>
      <c r="F282" s="38">
        <f t="shared" si="25"/>
        <v>417908</v>
      </c>
      <c r="G282" s="39">
        <f t="shared" si="26"/>
        <v>0.47920173559670309</v>
      </c>
      <c r="H282" s="40">
        <f t="shared" si="23"/>
        <v>0</v>
      </c>
      <c r="I282" s="450"/>
      <c r="J282" s="458"/>
      <c r="K282" s="458"/>
      <c r="L282" s="458"/>
      <c r="M282" s="458"/>
      <c r="N282" s="458"/>
      <c r="O282" s="417"/>
      <c r="P282" s="424"/>
      <c r="Q282" s="254"/>
      <c r="R282" s="281">
        <v>3336</v>
      </c>
      <c r="S282" s="348" t="s">
        <v>1936</v>
      </c>
      <c r="T282" s="320">
        <f t="shared" si="30"/>
        <v>386.69064748201441</v>
      </c>
    </row>
    <row r="283" spans="1:20" ht="13.2" x14ac:dyDescent="0.25">
      <c r="A283" s="501"/>
      <c r="B283" s="450"/>
      <c r="C283" s="36">
        <v>8434094.9000000004</v>
      </c>
      <c r="D283" s="37">
        <v>2240000</v>
      </c>
      <c r="E283" s="37">
        <v>2240000</v>
      </c>
      <c r="F283" s="38">
        <f t="shared" si="25"/>
        <v>-6194094.9000000004</v>
      </c>
      <c r="G283" s="39">
        <f t="shared" si="26"/>
        <v>-0.73441133558978566</v>
      </c>
      <c r="H283" s="40">
        <f t="shared" si="23"/>
        <v>0</v>
      </c>
      <c r="I283" s="450"/>
      <c r="J283" s="458"/>
      <c r="K283" s="458"/>
      <c r="L283" s="458"/>
      <c r="M283" s="458"/>
      <c r="N283" s="458"/>
      <c r="O283" s="417"/>
      <c r="P283" s="424"/>
      <c r="Q283" s="254"/>
      <c r="R283" s="281">
        <v>3346</v>
      </c>
      <c r="S283" s="348" t="s">
        <v>1936</v>
      </c>
      <c r="T283" s="320">
        <f t="shared" si="30"/>
        <v>669.45606694560672</v>
      </c>
    </row>
    <row r="284" spans="1:20" ht="13.2" x14ac:dyDescent="0.25">
      <c r="A284" s="501"/>
      <c r="B284" s="450"/>
      <c r="C284" s="36">
        <v>5550276.7199999997</v>
      </c>
      <c r="D284" s="37">
        <v>2240000</v>
      </c>
      <c r="E284" s="37">
        <v>2240000</v>
      </c>
      <c r="F284" s="38">
        <f t="shared" si="25"/>
        <v>-3310276.7199999997</v>
      </c>
      <c r="G284" s="39">
        <f t="shared" si="26"/>
        <v>-0.5964165188506132</v>
      </c>
      <c r="H284" s="40">
        <f t="shared" si="23"/>
        <v>0</v>
      </c>
      <c r="I284" s="450"/>
      <c r="J284" s="458"/>
      <c r="K284" s="458"/>
      <c r="L284" s="458"/>
      <c r="M284" s="458"/>
      <c r="N284" s="458"/>
      <c r="O284" s="417"/>
      <c r="P284" s="424"/>
      <c r="Q284" s="254"/>
      <c r="R284" s="281">
        <v>24972</v>
      </c>
      <c r="S284" s="348" t="s">
        <v>1936</v>
      </c>
      <c r="T284" s="320">
        <f t="shared" si="30"/>
        <v>89.700464520262699</v>
      </c>
    </row>
    <row r="285" spans="1:20" ht="13.2" x14ac:dyDescent="0.25">
      <c r="A285" s="501"/>
      <c r="B285" s="450"/>
      <c r="C285" s="36">
        <v>537152.5</v>
      </c>
      <c r="D285" s="37">
        <v>520000</v>
      </c>
      <c r="E285" s="37">
        <v>520000</v>
      </c>
      <c r="F285" s="38">
        <f t="shared" si="25"/>
        <v>-17152.5</v>
      </c>
      <c r="G285" s="39">
        <f t="shared" si="26"/>
        <v>-3.1932272492448607E-2</v>
      </c>
      <c r="H285" s="40">
        <f t="shared" si="23"/>
        <v>0</v>
      </c>
      <c r="I285" s="450"/>
      <c r="J285" s="458"/>
      <c r="K285" s="458"/>
      <c r="L285" s="458"/>
      <c r="M285" s="458"/>
      <c r="N285" s="458"/>
      <c r="O285" s="417"/>
      <c r="P285" s="424"/>
      <c r="Q285" s="254"/>
      <c r="R285" s="281">
        <v>3625</v>
      </c>
      <c r="S285" s="348" t="s">
        <v>1936</v>
      </c>
      <c r="T285" s="320">
        <f t="shared" si="30"/>
        <v>143.44827586206895</v>
      </c>
    </row>
    <row r="286" spans="1:20" ht="13.2" x14ac:dyDescent="0.25">
      <c r="A286" s="501"/>
      <c r="B286" s="450"/>
      <c r="C286" s="36">
        <v>5024361.01</v>
      </c>
      <c r="D286" s="37">
        <v>1760000</v>
      </c>
      <c r="E286" s="37">
        <v>1760000</v>
      </c>
      <c r="F286" s="38">
        <f t="shared" si="25"/>
        <v>-3264361.01</v>
      </c>
      <c r="G286" s="39">
        <f t="shared" si="26"/>
        <v>-0.64970669971821948</v>
      </c>
      <c r="H286" s="40">
        <f t="shared" si="23"/>
        <v>0</v>
      </c>
      <c r="I286" s="450"/>
      <c r="J286" s="458"/>
      <c r="K286" s="458"/>
      <c r="L286" s="458"/>
      <c r="M286" s="458"/>
      <c r="N286" s="458"/>
      <c r="O286" s="417"/>
      <c r="P286" s="424"/>
      <c r="Q286" s="254"/>
      <c r="R286" s="281">
        <v>4552</v>
      </c>
      <c r="S286" s="348" t="s">
        <v>1936</v>
      </c>
      <c r="T286" s="320">
        <f t="shared" si="30"/>
        <v>386.6432337434095</v>
      </c>
    </row>
    <row r="287" spans="1:20" ht="13.2" x14ac:dyDescent="0.25">
      <c r="A287" s="501"/>
      <c r="B287" s="450"/>
      <c r="C287" s="36">
        <v>2328311.8199999998</v>
      </c>
      <c r="D287" s="37">
        <v>1300000</v>
      </c>
      <c r="E287" s="37">
        <v>1300000</v>
      </c>
      <c r="F287" s="38">
        <f t="shared" si="25"/>
        <v>-1028311.8199999998</v>
      </c>
      <c r="G287" s="39">
        <f t="shared" si="26"/>
        <v>-0.44165554251234268</v>
      </c>
      <c r="H287" s="40">
        <f t="shared" ref="H287:H350" si="31">(D287-E287)/E287</f>
        <v>0</v>
      </c>
      <c r="I287" s="450"/>
      <c r="J287" s="458"/>
      <c r="K287" s="458"/>
      <c r="L287" s="458"/>
      <c r="M287" s="458"/>
      <c r="N287" s="458"/>
      <c r="O287" s="417"/>
      <c r="P287" s="424"/>
      <c r="Q287" s="254"/>
      <c r="R287" s="281">
        <v>6373</v>
      </c>
      <c r="S287" s="348" t="s">
        <v>1936</v>
      </c>
      <c r="T287" s="320">
        <f t="shared" si="30"/>
        <v>203.98556409854072</v>
      </c>
    </row>
    <row r="288" spans="1:20" ht="13.5" customHeight="1" x14ac:dyDescent="0.25">
      <c r="A288" s="501"/>
      <c r="B288" s="450"/>
      <c r="C288" s="36">
        <v>3259479.34</v>
      </c>
      <c r="D288" s="37">
        <v>2880000</v>
      </c>
      <c r="E288" s="37">
        <v>2880000</v>
      </c>
      <c r="F288" s="38">
        <f>E288-C288</f>
        <v>-379479.33999999985</v>
      </c>
      <c r="G288" s="39">
        <f t="shared" si="26"/>
        <v>-0.11642329967951258</v>
      </c>
      <c r="H288" s="40">
        <f t="shared" si="31"/>
        <v>0</v>
      </c>
      <c r="I288" s="450"/>
      <c r="J288" s="458"/>
      <c r="K288" s="458"/>
      <c r="L288" s="459"/>
      <c r="M288" s="458"/>
      <c r="N288" s="422"/>
      <c r="O288" s="417"/>
      <c r="P288" s="425"/>
      <c r="Q288" s="254"/>
      <c r="R288" s="281">
        <v>1781</v>
      </c>
      <c r="S288" s="348" t="s">
        <v>1937</v>
      </c>
      <c r="T288" s="320">
        <f t="shared" si="30"/>
        <v>1617.0690623245368</v>
      </c>
    </row>
    <row r="289" spans="1:20" ht="12.75" customHeight="1" x14ac:dyDescent="0.25">
      <c r="A289" s="501"/>
      <c r="B289" s="450"/>
      <c r="C289" s="36">
        <v>21115183.199999999</v>
      </c>
      <c r="D289" s="37">
        <v>2040000</v>
      </c>
      <c r="E289" s="37">
        <v>4426520</v>
      </c>
      <c r="F289" s="38">
        <f>E289-C289</f>
        <v>-16688663.199999999</v>
      </c>
      <c r="G289" s="39">
        <f t="shared" si="26"/>
        <v>-0.79036317335859063</v>
      </c>
      <c r="H289" s="40">
        <f t="shared" si="31"/>
        <v>-0.53914135709315669</v>
      </c>
      <c r="I289" s="450"/>
      <c r="J289" s="458"/>
      <c r="K289" s="458"/>
      <c r="L289" s="458">
        <v>1</v>
      </c>
      <c r="M289" s="458"/>
      <c r="N289" s="421"/>
      <c r="O289" s="417"/>
      <c r="P289" s="426" t="s">
        <v>62</v>
      </c>
      <c r="Q289" s="398" t="s">
        <v>1619</v>
      </c>
      <c r="R289" s="281">
        <v>21488</v>
      </c>
      <c r="S289" s="348" t="s">
        <v>1936</v>
      </c>
      <c r="T289" s="320">
        <f t="shared" si="30"/>
        <v>205.99962769918093</v>
      </c>
    </row>
    <row r="290" spans="1:20" ht="13.2" x14ac:dyDescent="0.25">
      <c r="A290" s="501"/>
      <c r="B290" s="450"/>
      <c r="C290" s="36">
        <v>43779896.159999996</v>
      </c>
      <c r="D290" s="37">
        <v>5740000</v>
      </c>
      <c r="E290" s="37">
        <v>14797494</v>
      </c>
      <c r="F290" s="38">
        <f>E289-C290</f>
        <v>-39353376.159999996</v>
      </c>
      <c r="G290" s="39">
        <f t="shared" si="26"/>
        <v>-0.89889149156903803</v>
      </c>
      <c r="H290" s="40">
        <f t="shared" si="31"/>
        <v>-0.61209648066084699</v>
      </c>
      <c r="I290" s="450"/>
      <c r="J290" s="458"/>
      <c r="K290" s="458"/>
      <c r="L290" s="459"/>
      <c r="M290" s="458"/>
      <c r="N290" s="422"/>
      <c r="O290" s="417"/>
      <c r="P290" s="427"/>
      <c r="Q290" s="399"/>
      <c r="R290" s="281">
        <v>36894</v>
      </c>
      <c r="S290" s="348" t="s">
        <v>1936</v>
      </c>
      <c r="T290" s="320">
        <f t="shared" si="30"/>
        <v>401.0813140348024</v>
      </c>
    </row>
    <row r="291" spans="1:20" ht="13.2" x14ac:dyDescent="0.25">
      <c r="A291" s="502"/>
      <c r="B291" s="450"/>
      <c r="C291" s="36">
        <v>5483894.6500000004</v>
      </c>
      <c r="D291" s="37">
        <v>500000</v>
      </c>
      <c r="E291" s="37">
        <v>500000</v>
      </c>
      <c r="F291" s="38">
        <f>E290-C291</f>
        <v>9313599.3499999996</v>
      </c>
      <c r="G291" s="39">
        <f t="shared" si="26"/>
        <v>1.6983549000161773</v>
      </c>
      <c r="H291" s="40">
        <f t="shared" si="31"/>
        <v>0</v>
      </c>
      <c r="I291" s="450"/>
      <c r="J291" s="422"/>
      <c r="K291" s="174"/>
      <c r="L291" s="174"/>
      <c r="M291" s="422"/>
      <c r="N291" s="49"/>
      <c r="O291" s="417"/>
      <c r="P291" s="175"/>
      <c r="Q291" s="259"/>
      <c r="R291" s="283">
        <v>1875</v>
      </c>
      <c r="S291" s="347" t="s">
        <v>1936</v>
      </c>
      <c r="T291" s="320">
        <f t="shared" si="30"/>
        <v>266.66666666666669</v>
      </c>
    </row>
    <row r="292" spans="1:20" ht="100.5" customHeight="1" x14ac:dyDescent="0.25">
      <c r="A292" s="131">
        <v>229</v>
      </c>
      <c r="B292" s="27" t="s">
        <v>493</v>
      </c>
      <c r="C292" s="36">
        <v>25168351.789999999</v>
      </c>
      <c r="D292" s="37">
        <v>16411000</v>
      </c>
      <c r="E292" s="37">
        <v>20941625</v>
      </c>
      <c r="F292" s="38">
        <f t="shared" si="25"/>
        <v>-4226726.7899999991</v>
      </c>
      <c r="G292" s="39">
        <f t="shared" si="26"/>
        <v>-0.16793816397939021</v>
      </c>
      <c r="H292" s="40">
        <f t="shared" si="31"/>
        <v>-0.21634543642148113</v>
      </c>
      <c r="I292" s="29" t="s">
        <v>494</v>
      </c>
      <c r="J292" s="49"/>
      <c r="K292" s="49"/>
      <c r="L292" s="49">
        <v>1</v>
      </c>
      <c r="M292" s="49"/>
      <c r="N292" s="49"/>
      <c r="O292" s="12" t="s">
        <v>495</v>
      </c>
      <c r="P292" s="76" t="s">
        <v>62</v>
      </c>
      <c r="Q292" s="266" t="s">
        <v>1619</v>
      </c>
      <c r="R292" s="279">
        <v>1245.0999999999999</v>
      </c>
      <c r="S292" s="256" t="s">
        <v>1813</v>
      </c>
      <c r="T292" s="320">
        <f t="shared" si="30"/>
        <v>16819.231387037187</v>
      </c>
    </row>
    <row r="293" spans="1:20" ht="79.2" x14ac:dyDescent="0.25">
      <c r="A293" s="176">
        <v>230</v>
      </c>
      <c r="B293" s="23" t="s">
        <v>496</v>
      </c>
      <c r="C293" s="36">
        <v>162472651.19</v>
      </c>
      <c r="D293" s="37">
        <v>35592548</v>
      </c>
      <c r="E293" s="37">
        <v>57184146</v>
      </c>
      <c r="F293" s="38">
        <f t="shared" si="25"/>
        <v>-105288505.19</v>
      </c>
      <c r="G293" s="39">
        <f t="shared" si="26"/>
        <v>-0.64803832779753634</v>
      </c>
      <c r="H293" s="40">
        <f t="shared" si="31"/>
        <v>-0.37758014258007805</v>
      </c>
      <c r="I293" s="23" t="s">
        <v>497</v>
      </c>
      <c r="J293" s="47"/>
      <c r="K293" s="47"/>
      <c r="L293" s="47">
        <v>1</v>
      </c>
      <c r="M293" s="47"/>
      <c r="N293" s="47"/>
      <c r="O293" s="7" t="s">
        <v>498</v>
      </c>
      <c r="P293" s="69" t="s">
        <v>62</v>
      </c>
      <c r="Q293" s="253" t="s">
        <v>1619</v>
      </c>
      <c r="R293" s="283">
        <v>3815.5</v>
      </c>
      <c r="S293" s="351" t="s">
        <v>2110</v>
      </c>
      <c r="T293" s="320">
        <f t="shared" si="30"/>
        <v>14987.326955838029</v>
      </c>
    </row>
    <row r="294" spans="1:20" ht="66" x14ac:dyDescent="0.25">
      <c r="A294" s="247">
        <v>231</v>
      </c>
      <c r="B294" s="23" t="s">
        <v>499</v>
      </c>
      <c r="C294" s="36">
        <v>112319386.90000001</v>
      </c>
      <c r="D294" s="37">
        <v>60794132</v>
      </c>
      <c r="E294" s="37">
        <v>63607203</v>
      </c>
      <c r="F294" s="38">
        <f t="shared" si="25"/>
        <v>-48712183.900000006</v>
      </c>
      <c r="G294" s="39">
        <f t="shared" si="26"/>
        <v>-0.43369346329649527</v>
      </c>
      <c r="H294" s="40">
        <f t="shared" si="31"/>
        <v>-4.4225667335191579E-2</v>
      </c>
      <c r="I294" s="23" t="s">
        <v>500</v>
      </c>
      <c r="J294" s="47"/>
      <c r="K294" s="47"/>
      <c r="L294" s="47">
        <v>1</v>
      </c>
      <c r="M294" s="47"/>
      <c r="N294" s="47">
        <v>1</v>
      </c>
      <c r="O294" s="7" t="s">
        <v>501</v>
      </c>
      <c r="P294" s="69" t="s">
        <v>62</v>
      </c>
      <c r="Q294" s="256"/>
      <c r="R294" s="281"/>
    </row>
    <row r="295" spans="1:20" ht="66" x14ac:dyDescent="0.25">
      <c r="A295" s="247">
        <v>232</v>
      </c>
      <c r="B295" s="23" t="s">
        <v>502</v>
      </c>
      <c r="C295" s="36">
        <v>13528600.01</v>
      </c>
      <c r="D295" s="37">
        <v>7943765.8200000003</v>
      </c>
      <c r="E295" s="37">
        <v>7943765.8200000003</v>
      </c>
      <c r="F295" s="38">
        <f t="shared" si="25"/>
        <v>-5584834.1899999995</v>
      </c>
      <c r="G295" s="39">
        <f t="shared" si="26"/>
        <v>-0.41281686101088294</v>
      </c>
      <c r="H295" s="40">
        <f t="shared" si="31"/>
        <v>0</v>
      </c>
      <c r="I295" s="23" t="s">
        <v>503</v>
      </c>
      <c r="J295" s="47"/>
      <c r="K295" s="47">
        <v>1</v>
      </c>
      <c r="L295" s="47"/>
      <c r="M295" s="47"/>
      <c r="N295" s="47">
        <v>1</v>
      </c>
      <c r="O295" s="7" t="s">
        <v>504</v>
      </c>
      <c r="P295" s="69" t="s">
        <v>9</v>
      </c>
      <c r="Q295" s="256"/>
      <c r="R295" s="281"/>
    </row>
    <row r="296" spans="1:20" ht="105.6" x14ac:dyDescent="0.25">
      <c r="A296" s="247">
        <v>233</v>
      </c>
      <c r="B296" s="23" t="s">
        <v>505</v>
      </c>
      <c r="C296" s="36">
        <v>78558003.849999994</v>
      </c>
      <c r="D296" s="37">
        <v>24769322</v>
      </c>
      <c r="E296" s="37">
        <v>25109721</v>
      </c>
      <c r="F296" s="38">
        <f t="shared" si="25"/>
        <v>-53448282.849999994</v>
      </c>
      <c r="G296" s="39">
        <f t="shared" si="26"/>
        <v>-0.68036712022437673</v>
      </c>
      <c r="H296" s="40">
        <f t="shared" si="31"/>
        <v>-1.3556462853569739E-2</v>
      </c>
      <c r="I296" s="23" t="s">
        <v>506</v>
      </c>
      <c r="J296" s="47"/>
      <c r="K296" s="47"/>
      <c r="L296" s="47">
        <v>1</v>
      </c>
      <c r="M296" s="47"/>
      <c r="N296" s="47">
        <v>1</v>
      </c>
      <c r="O296" s="7" t="s">
        <v>507</v>
      </c>
      <c r="P296" s="69" t="s">
        <v>62</v>
      </c>
      <c r="Q296" s="253" t="s">
        <v>1619</v>
      </c>
      <c r="R296" s="281"/>
    </row>
    <row r="297" spans="1:20" ht="105.6" x14ac:dyDescent="0.25">
      <c r="A297" s="247">
        <v>234</v>
      </c>
      <c r="B297" s="23" t="s">
        <v>508</v>
      </c>
      <c r="C297" s="36">
        <v>27500798.34</v>
      </c>
      <c r="D297" s="37">
        <v>4411911.96</v>
      </c>
      <c r="E297" s="37">
        <v>12409775</v>
      </c>
      <c r="F297" s="38">
        <f t="shared" si="25"/>
        <v>-15091023.34</v>
      </c>
      <c r="G297" s="39">
        <f t="shared" si="26"/>
        <v>-0.5487485546210511</v>
      </c>
      <c r="H297" s="40">
        <f t="shared" si="31"/>
        <v>-0.64448090638226718</v>
      </c>
      <c r="I297" s="23" t="s">
        <v>509</v>
      </c>
      <c r="J297" s="47"/>
      <c r="K297" s="47"/>
      <c r="L297" s="47"/>
      <c r="M297" s="47">
        <v>1</v>
      </c>
      <c r="N297" s="47"/>
      <c r="O297" s="7" t="s">
        <v>1485</v>
      </c>
      <c r="P297" s="69" t="s">
        <v>9</v>
      </c>
      <c r="Q297" s="253" t="s">
        <v>1619</v>
      </c>
      <c r="R297" s="286"/>
      <c r="S297" s="298"/>
      <c r="T297" s="298"/>
    </row>
    <row r="298" spans="1:20" ht="13.2" x14ac:dyDescent="0.25">
      <c r="A298" s="500">
        <v>235</v>
      </c>
      <c r="B298" s="439" t="s">
        <v>510</v>
      </c>
      <c r="C298" s="36">
        <v>174069379.03</v>
      </c>
      <c r="D298" s="37">
        <v>99490755.290000007</v>
      </c>
      <c r="E298" s="37">
        <v>99490755.290000007</v>
      </c>
      <c r="F298" s="38">
        <f t="shared" si="25"/>
        <v>-74578623.739999995</v>
      </c>
      <c r="G298" s="39">
        <f t="shared" si="26"/>
        <v>-0.4284419474326196</v>
      </c>
      <c r="H298" s="40">
        <f t="shared" si="31"/>
        <v>0</v>
      </c>
      <c r="I298" s="439" t="s">
        <v>511</v>
      </c>
      <c r="J298" s="388"/>
      <c r="K298" s="388">
        <v>1</v>
      </c>
      <c r="L298" s="388"/>
      <c r="M298" s="388"/>
      <c r="N298" s="47">
        <v>1</v>
      </c>
      <c r="O298" s="407" t="s">
        <v>512</v>
      </c>
      <c r="P298" s="435" t="s">
        <v>9</v>
      </c>
      <c r="Q298" s="398" t="s">
        <v>62</v>
      </c>
      <c r="R298" s="285"/>
      <c r="S298" s="346"/>
      <c r="T298" s="322"/>
    </row>
    <row r="299" spans="1:20" ht="27.75" customHeight="1" x14ac:dyDescent="0.25">
      <c r="A299" s="502"/>
      <c r="B299" s="439"/>
      <c r="C299" s="36">
        <v>61248323.140000001</v>
      </c>
      <c r="D299" s="37">
        <v>22036590.379999999</v>
      </c>
      <c r="E299" s="37">
        <v>22036590.379999999</v>
      </c>
      <c r="F299" s="38">
        <f t="shared" si="25"/>
        <v>-39211732.760000005</v>
      </c>
      <c r="G299" s="39">
        <f t="shared" si="26"/>
        <v>-0.64020908246533925</v>
      </c>
      <c r="H299" s="40">
        <f t="shared" si="31"/>
        <v>0</v>
      </c>
      <c r="I299" s="439"/>
      <c r="J299" s="402"/>
      <c r="K299" s="402"/>
      <c r="L299" s="402"/>
      <c r="M299" s="402"/>
      <c r="N299" s="47">
        <v>1</v>
      </c>
      <c r="O299" s="407"/>
      <c r="P299" s="435"/>
      <c r="Q299" s="399"/>
      <c r="R299" s="283">
        <v>1056.5999999999999</v>
      </c>
      <c r="S299" s="351" t="s">
        <v>1923</v>
      </c>
      <c r="T299" s="319">
        <f>E299/R299</f>
        <v>20856.133238690138</v>
      </c>
    </row>
    <row r="300" spans="1:20" ht="12.75" customHeight="1" x14ac:dyDescent="0.25">
      <c r="A300" s="500">
        <v>236</v>
      </c>
      <c r="B300" s="439" t="s">
        <v>513</v>
      </c>
      <c r="C300" s="36">
        <v>41425422.109999999</v>
      </c>
      <c r="D300" s="37">
        <v>7198109.2800000003</v>
      </c>
      <c r="E300" s="37">
        <v>7233390.3300000001</v>
      </c>
      <c r="F300" s="38">
        <f t="shared" si="25"/>
        <v>-34192031.780000001</v>
      </c>
      <c r="G300" s="39">
        <f t="shared" si="26"/>
        <v>-0.82538764938127507</v>
      </c>
      <c r="H300" s="40">
        <f t="shared" si="31"/>
        <v>-4.8775260825721003E-3</v>
      </c>
      <c r="I300" s="439" t="s">
        <v>514</v>
      </c>
      <c r="J300" s="388"/>
      <c r="K300" s="388">
        <v>1</v>
      </c>
      <c r="L300" s="388">
        <v>1</v>
      </c>
      <c r="M300" s="388"/>
      <c r="N300" s="47">
        <v>1</v>
      </c>
      <c r="O300" s="407" t="s">
        <v>515</v>
      </c>
      <c r="P300" s="435" t="s">
        <v>62</v>
      </c>
      <c r="Q300" s="398" t="s">
        <v>62</v>
      </c>
      <c r="R300" s="281"/>
    </row>
    <row r="301" spans="1:20" ht="27.75" customHeight="1" x14ac:dyDescent="0.25">
      <c r="A301" s="502"/>
      <c r="B301" s="439"/>
      <c r="C301" s="36">
        <v>203435995.25999999</v>
      </c>
      <c r="D301" s="37">
        <v>93991855.109999999</v>
      </c>
      <c r="E301" s="37">
        <v>93991855.109999999</v>
      </c>
      <c r="F301" s="38">
        <f t="shared" si="25"/>
        <v>-109444140.14999999</v>
      </c>
      <c r="G301" s="39">
        <f t="shared" si="26"/>
        <v>-0.53797824721296572</v>
      </c>
      <c r="H301" s="40">
        <f t="shared" si="31"/>
        <v>0</v>
      </c>
      <c r="I301" s="439"/>
      <c r="J301" s="402"/>
      <c r="K301" s="402"/>
      <c r="L301" s="402"/>
      <c r="M301" s="402"/>
      <c r="N301" s="47"/>
      <c r="O301" s="407"/>
      <c r="P301" s="435"/>
      <c r="Q301" s="399"/>
      <c r="R301" s="281"/>
    </row>
    <row r="302" spans="1:20" ht="97.5" customHeight="1" x14ac:dyDescent="0.25">
      <c r="A302" s="75">
        <v>237</v>
      </c>
      <c r="B302" s="23" t="s">
        <v>516</v>
      </c>
      <c r="C302" s="36">
        <v>24219520</v>
      </c>
      <c r="D302" s="37">
        <v>7773160</v>
      </c>
      <c r="E302" s="37">
        <v>9414160</v>
      </c>
      <c r="F302" s="38">
        <f t="shared" si="25"/>
        <v>-14805360</v>
      </c>
      <c r="G302" s="39">
        <f t="shared" si="26"/>
        <v>-0.61129865496921487</v>
      </c>
      <c r="H302" s="40">
        <f t="shared" si="31"/>
        <v>-0.17431188762459954</v>
      </c>
      <c r="I302" s="23" t="s">
        <v>517</v>
      </c>
      <c r="J302" s="47"/>
      <c r="K302" s="47"/>
      <c r="L302" s="47"/>
      <c r="M302" s="47">
        <v>1</v>
      </c>
      <c r="N302" s="47"/>
      <c r="O302" s="7" t="s">
        <v>76</v>
      </c>
      <c r="P302" s="7" t="s">
        <v>9</v>
      </c>
      <c r="Q302" s="260"/>
      <c r="R302" s="281"/>
    </row>
    <row r="303" spans="1:20" ht="129" customHeight="1" x14ac:dyDescent="0.25">
      <c r="A303" s="34">
        <v>238</v>
      </c>
      <c r="B303" s="23" t="s">
        <v>518</v>
      </c>
      <c r="C303" s="36">
        <v>49831075.969999999</v>
      </c>
      <c r="D303" s="178">
        <v>14008346.6</v>
      </c>
      <c r="E303" s="178">
        <v>14008346.6</v>
      </c>
      <c r="F303" s="38">
        <f t="shared" si="25"/>
        <v>-35822729.369999997</v>
      </c>
      <c r="G303" s="39">
        <f t="shared" si="26"/>
        <v>-0.71888332075282702</v>
      </c>
      <c r="H303" s="40">
        <f t="shared" si="31"/>
        <v>0</v>
      </c>
      <c r="I303" s="172" t="s">
        <v>1938</v>
      </c>
      <c r="J303" s="47"/>
      <c r="K303" s="47">
        <v>1</v>
      </c>
      <c r="L303" s="47"/>
      <c r="M303" s="47"/>
      <c r="N303" s="47">
        <v>1</v>
      </c>
      <c r="O303" s="7" t="s">
        <v>519</v>
      </c>
      <c r="P303" s="7" t="s">
        <v>9</v>
      </c>
      <c r="Q303" s="260"/>
    </row>
    <row r="304" spans="1:20" ht="105.6" x14ac:dyDescent="0.25">
      <c r="A304" s="247">
        <v>239</v>
      </c>
      <c r="B304" s="23" t="s">
        <v>520</v>
      </c>
      <c r="C304" s="36">
        <v>89672199.579999998</v>
      </c>
      <c r="D304" s="37">
        <v>42257706.109999999</v>
      </c>
      <c r="E304" s="37">
        <v>43272797</v>
      </c>
      <c r="F304" s="38">
        <f t="shared" si="25"/>
        <v>-46399402.579999998</v>
      </c>
      <c r="G304" s="39">
        <f t="shared" si="26"/>
        <v>-0.51743352786395425</v>
      </c>
      <c r="H304" s="40">
        <f t="shared" si="31"/>
        <v>-2.3457944953269385E-2</v>
      </c>
      <c r="I304" s="23" t="s">
        <v>521</v>
      </c>
      <c r="J304" s="47"/>
      <c r="K304" s="47"/>
      <c r="L304" s="47">
        <v>1</v>
      </c>
      <c r="M304" s="47"/>
      <c r="N304" s="47">
        <v>1</v>
      </c>
      <c r="O304" s="7" t="s">
        <v>522</v>
      </c>
      <c r="P304" s="78" t="s">
        <v>62</v>
      </c>
      <c r="Q304" s="253" t="s">
        <v>1619</v>
      </c>
    </row>
    <row r="305" spans="1:20" ht="92.4" x14ac:dyDescent="0.25">
      <c r="A305" s="249">
        <v>240</v>
      </c>
      <c r="B305" s="23" t="s">
        <v>523</v>
      </c>
      <c r="C305" s="36">
        <v>142639.22</v>
      </c>
      <c r="D305" s="37">
        <v>18956</v>
      </c>
      <c r="E305" s="37">
        <v>40227</v>
      </c>
      <c r="F305" s="38">
        <f t="shared" si="25"/>
        <v>-102412.22</v>
      </c>
      <c r="G305" s="39">
        <f t="shared" si="26"/>
        <v>-0.71798079097740442</v>
      </c>
      <c r="H305" s="40">
        <f t="shared" si="31"/>
        <v>-0.52877420637880035</v>
      </c>
      <c r="I305" s="23" t="s">
        <v>524</v>
      </c>
      <c r="J305" s="47"/>
      <c r="K305" s="47"/>
      <c r="L305" s="47">
        <v>1</v>
      </c>
      <c r="M305" s="47"/>
      <c r="N305" s="47"/>
      <c r="O305" s="7" t="s">
        <v>525</v>
      </c>
      <c r="P305" s="7" t="s">
        <v>62</v>
      </c>
      <c r="Q305" s="253" t="s">
        <v>1619</v>
      </c>
    </row>
    <row r="306" spans="1:20" ht="162.75" customHeight="1" x14ac:dyDescent="0.25">
      <c r="A306" s="247">
        <v>241</v>
      </c>
      <c r="B306" s="172" t="s">
        <v>526</v>
      </c>
      <c r="C306" s="36">
        <v>58684687.060000002</v>
      </c>
      <c r="D306" s="37">
        <v>16571281</v>
      </c>
      <c r="E306" s="37">
        <v>29913100</v>
      </c>
      <c r="F306" s="38">
        <f t="shared" si="25"/>
        <v>-28771587.060000002</v>
      </c>
      <c r="G306" s="39">
        <f t="shared" si="26"/>
        <v>-0.49027418397210759</v>
      </c>
      <c r="H306" s="40">
        <f t="shared" si="31"/>
        <v>-0.4460192691496368</v>
      </c>
      <c r="I306" s="23" t="s">
        <v>527</v>
      </c>
      <c r="J306" s="47"/>
      <c r="L306" s="47">
        <v>1</v>
      </c>
      <c r="M306" s="47"/>
      <c r="N306" s="47"/>
      <c r="O306" s="7" t="s">
        <v>528</v>
      </c>
      <c r="P306" s="78" t="s">
        <v>9</v>
      </c>
      <c r="Q306" s="253" t="s">
        <v>1619</v>
      </c>
    </row>
    <row r="307" spans="1:20" ht="114.75" customHeight="1" x14ac:dyDescent="0.25">
      <c r="A307" s="249">
        <v>242</v>
      </c>
      <c r="B307" s="23" t="s">
        <v>529</v>
      </c>
      <c r="C307" s="36">
        <v>10638859.9</v>
      </c>
      <c r="D307" s="37">
        <v>6415043</v>
      </c>
      <c r="E307" s="37">
        <v>5898603</v>
      </c>
      <c r="F307" s="38">
        <f t="shared" si="25"/>
        <v>-4740256.9000000004</v>
      </c>
      <c r="G307" s="39">
        <f t="shared" si="26"/>
        <v>-0.44556060936567088</v>
      </c>
      <c r="H307" s="199">
        <f t="shared" si="31"/>
        <v>8.7552934143898142E-2</v>
      </c>
      <c r="I307" s="23" t="s">
        <v>530</v>
      </c>
      <c r="J307" s="47"/>
      <c r="K307" s="47"/>
      <c r="L307" s="47">
        <v>1</v>
      </c>
      <c r="M307" s="47"/>
      <c r="N307" s="47">
        <v>1</v>
      </c>
      <c r="O307" s="7" t="s">
        <v>531</v>
      </c>
      <c r="P307" s="78" t="s">
        <v>62</v>
      </c>
      <c r="Q307" s="256"/>
    </row>
    <row r="308" spans="1:20" ht="90.75" customHeight="1" x14ac:dyDescent="0.25">
      <c r="A308" s="247">
        <v>243</v>
      </c>
      <c r="B308" s="23" t="s">
        <v>532</v>
      </c>
      <c r="C308" s="36">
        <v>3914333.28</v>
      </c>
      <c r="D308" s="37">
        <v>1933898</v>
      </c>
      <c r="E308" s="37">
        <v>2281300</v>
      </c>
      <c r="F308" s="38">
        <f t="shared" si="25"/>
        <v>-1633033.2799999998</v>
      </c>
      <c r="G308" s="39">
        <f t="shared" si="26"/>
        <v>-0.41719321355283268</v>
      </c>
      <c r="H308" s="40">
        <f t="shared" si="31"/>
        <v>-0.15228247052119406</v>
      </c>
      <c r="I308" s="23" t="s">
        <v>533</v>
      </c>
      <c r="J308" s="47"/>
      <c r="K308" s="47"/>
      <c r="L308" s="47">
        <v>1</v>
      </c>
      <c r="M308" s="47"/>
      <c r="N308" s="47"/>
      <c r="O308" s="7" t="s">
        <v>534</v>
      </c>
      <c r="P308" s="78" t="s">
        <v>62</v>
      </c>
      <c r="Q308" s="256"/>
    </row>
    <row r="309" spans="1:20" ht="12.75" customHeight="1" x14ac:dyDescent="0.25">
      <c r="A309" s="503">
        <v>244</v>
      </c>
      <c r="B309" s="439" t="s">
        <v>535</v>
      </c>
      <c r="C309" s="36">
        <v>153629276</v>
      </c>
      <c r="D309" s="37">
        <v>32273789</v>
      </c>
      <c r="E309" s="37">
        <v>49644000</v>
      </c>
      <c r="F309" s="38">
        <f t="shared" si="25"/>
        <v>-103985276</v>
      </c>
      <c r="G309" s="39">
        <f t="shared" si="26"/>
        <v>-0.67685846543988137</v>
      </c>
      <c r="H309" s="40">
        <f t="shared" si="31"/>
        <v>-0.34989547578760777</v>
      </c>
      <c r="I309" s="439" t="s">
        <v>536</v>
      </c>
      <c r="J309" s="388"/>
      <c r="K309" s="388"/>
      <c r="L309" s="388">
        <v>1</v>
      </c>
      <c r="M309" s="388"/>
      <c r="N309" s="47"/>
      <c r="O309" s="407" t="s">
        <v>537</v>
      </c>
      <c r="P309" s="435" t="s">
        <v>62</v>
      </c>
      <c r="Q309" s="375"/>
    </row>
    <row r="310" spans="1:20" ht="35.25" customHeight="1" x14ac:dyDescent="0.25">
      <c r="A310" s="505"/>
      <c r="B310" s="439"/>
      <c r="C310" s="36">
        <v>60793456.600000001</v>
      </c>
      <c r="D310" s="37">
        <v>12922514</v>
      </c>
      <c r="E310" s="37">
        <v>19645000</v>
      </c>
      <c r="F310" s="38">
        <f t="shared" si="25"/>
        <v>-41148456.600000001</v>
      </c>
      <c r="G310" s="39">
        <f t="shared" si="26"/>
        <v>-0.67685667013051531</v>
      </c>
      <c r="H310" s="40">
        <f t="shared" si="31"/>
        <v>-0.34219832018325275</v>
      </c>
      <c r="I310" s="439"/>
      <c r="J310" s="402"/>
      <c r="K310" s="402"/>
      <c r="L310" s="402"/>
      <c r="M310" s="402"/>
      <c r="N310" s="47"/>
      <c r="O310" s="407"/>
      <c r="P310" s="435"/>
      <c r="Q310" s="377"/>
    </row>
    <row r="311" spans="1:20" ht="58.5" customHeight="1" x14ac:dyDescent="0.25">
      <c r="A311" s="34">
        <v>245</v>
      </c>
      <c r="B311" s="23" t="s">
        <v>538</v>
      </c>
      <c r="C311" s="36">
        <v>11887771.5</v>
      </c>
      <c r="D311" s="37">
        <v>4920630</v>
      </c>
      <c r="E311" s="37">
        <v>4920630</v>
      </c>
      <c r="F311" s="38">
        <f t="shared" si="25"/>
        <v>-6967141.5</v>
      </c>
      <c r="G311" s="39">
        <f t="shared" si="26"/>
        <v>-0.58607633062260656</v>
      </c>
      <c r="H311" s="40">
        <f t="shared" si="31"/>
        <v>0</v>
      </c>
      <c r="I311" s="23" t="s">
        <v>539</v>
      </c>
      <c r="J311" s="47"/>
      <c r="K311" s="47">
        <v>1</v>
      </c>
      <c r="L311" s="47"/>
      <c r="M311" s="47"/>
      <c r="N311" s="47">
        <v>1</v>
      </c>
      <c r="O311" s="7" t="s">
        <v>512</v>
      </c>
      <c r="P311" s="78" t="s">
        <v>9</v>
      </c>
      <c r="Q311" s="256"/>
    </row>
    <row r="312" spans="1:20" ht="83.25" customHeight="1" x14ac:dyDescent="0.25">
      <c r="A312" s="131">
        <v>246</v>
      </c>
      <c r="B312" s="23" t="s">
        <v>540</v>
      </c>
      <c r="C312" s="36">
        <v>45421311.740000002</v>
      </c>
      <c r="D312" s="37">
        <v>8700000</v>
      </c>
      <c r="E312" s="37">
        <v>8400009.1899999995</v>
      </c>
      <c r="F312" s="38">
        <f t="shared" si="25"/>
        <v>-37021302.550000004</v>
      </c>
      <c r="G312" s="39">
        <f t="shared" si="26"/>
        <v>-0.81506458382172653</v>
      </c>
      <c r="H312" s="40">
        <f t="shared" si="31"/>
        <v>3.5713152594777163E-2</v>
      </c>
      <c r="I312" s="23" t="s">
        <v>541</v>
      </c>
      <c r="J312" s="47"/>
      <c r="K312" s="47"/>
      <c r="L312" s="47">
        <v>1</v>
      </c>
      <c r="M312" s="47"/>
      <c r="N312" s="47">
        <v>1</v>
      </c>
      <c r="O312" s="7" t="s">
        <v>542</v>
      </c>
      <c r="P312" s="78" t="s">
        <v>62</v>
      </c>
      <c r="Q312" s="256"/>
    </row>
    <row r="313" spans="1:20" ht="52.8" x14ac:dyDescent="0.25">
      <c r="A313" s="249">
        <v>247</v>
      </c>
      <c r="B313" s="23" t="s">
        <v>543</v>
      </c>
      <c r="C313" s="36">
        <v>39942308.740000002</v>
      </c>
      <c r="D313" s="37">
        <v>17390000</v>
      </c>
      <c r="E313" s="37">
        <v>17390000</v>
      </c>
      <c r="F313" s="38">
        <f t="shared" si="25"/>
        <v>-22552308.740000002</v>
      </c>
      <c r="G313" s="39">
        <f t="shared" si="26"/>
        <v>-0.56462206245517099</v>
      </c>
      <c r="H313" s="40">
        <f t="shared" si="31"/>
        <v>0</v>
      </c>
      <c r="I313" s="23" t="s">
        <v>544</v>
      </c>
      <c r="J313" s="47"/>
      <c r="K313" s="47">
        <v>1</v>
      </c>
      <c r="L313" s="47"/>
      <c r="M313" s="47"/>
      <c r="N313" s="47">
        <v>1</v>
      </c>
      <c r="O313" s="7" t="s">
        <v>545</v>
      </c>
      <c r="P313" s="78" t="s">
        <v>9</v>
      </c>
      <c r="Q313" s="256"/>
    </row>
    <row r="314" spans="1:20" ht="16.5" customHeight="1" x14ac:dyDescent="0.25">
      <c r="A314" s="500">
        <v>248</v>
      </c>
      <c r="B314" s="439" t="s">
        <v>546</v>
      </c>
      <c r="C314" s="36">
        <v>1988019.28</v>
      </c>
      <c r="D314" s="37">
        <v>1084824</v>
      </c>
      <c r="E314" s="37">
        <v>1084824</v>
      </c>
      <c r="F314" s="38">
        <f t="shared" si="25"/>
        <v>-903195.28</v>
      </c>
      <c r="G314" s="39">
        <f t="shared" si="26"/>
        <v>-0.45431917541564287</v>
      </c>
      <c r="H314" s="40">
        <f t="shared" si="31"/>
        <v>0</v>
      </c>
      <c r="I314" s="439" t="s">
        <v>547</v>
      </c>
      <c r="J314" s="388"/>
      <c r="K314" s="388">
        <v>1</v>
      </c>
      <c r="L314" s="388"/>
      <c r="M314" s="388"/>
      <c r="N314" s="47">
        <v>1</v>
      </c>
      <c r="O314" s="407" t="s">
        <v>548</v>
      </c>
      <c r="P314" s="435" t="s">
        <v>9</v>
      </c>
      <c r="Q314" s="372"/>
    </row>
    <row r="315" spans="1:20" ht="29.25" customHeight="1" x14ac:dyDescent="0.25">
      <c r="A315" s="502"/>
      <c r="B315" s="439"/>
      <c r="C315" s="36">
        <v>1055485.8</v>
      </c>
      <c r="D315" s="37">
        <v>223380</v>
      </c>
      <c r="E315" s="37">
        <v>223380</v>
      </c>
      <c r="F315" s="38">
        <f t="shared" si="25"/>
        <v>-832105.8</v>
      </c>
      <c r="G315" s="39">
        <f t="shared" si="26"/>
        <v>-0.78836285623169922</v>
      </c>
      <c r="H315" s="40">
        <f t="shared" si="31"/>
        <v>0</v>
      </c>
      <c r="I315" s="439"/>
      <c r="J315" s="402"/>
      <c r="K315" s="402"/>
      <c r="L315" s="402"/>
      <c r="M315" s="402"/>
      <c r="N315" s="47">
        <v>1</v>
      </c>
      <c r="O315" s="407"/>
      <c r="P315" s="435"/>
      <c r="Q315" s="373"/>
      <c r="R315" s="289"/>
      <c r="S315" s="291"/>
      <c r="T315" s="291"/>
    </row>
    <row r="316" spans="1:20" ht="99" customHeight="1" x14ac:dyDescent="0.25">
      <c r="A316" s="131">
        <v>249</v>
      </c>
      <c r="B316" s="23" t="s">
        <v>549</v>
      </c>
      <c r="C316" s="36">
        <v>15543814.02</v>
      </c>
      <c r="D316" s="37">
        <v>5049100</v>
      </c>
      <c r="E316" s="37">
        <v>3607310.14</v>
      </c>
      <c r="F316" s="38">
        <f t="shared" si="25"/>
        <v>-11936503.879999999</v>
      </c>
      <c r="G316" s="39">
        <f t="shared" si="26"/>
        <v>-0.76792631876844852</v>
      </c>
      <c r="H316" s="199">
        <f t="shared" si="31"/>
        <v>0.39968558400692428</v>
      </c>
      <c r="I316" s="23" t="s">
        <v>550</v>
      </c>
      <c r="J316" s="47"/>
      <c r="K316" s="47"/>
      <c r="L316" s="47">
        <v>1</v>
      </c>
      <c r="M316" s="47"/>
      <c r="N316" s="47">
        <v>1</v>
      </c>
      <c r="O316" s="72" t="s">
        <v>551</v>
      </c>
      <c r="P316" s="78" t="s">
        <v>62</v>
      </c>
      <c r="Q316" s="256"/>
      <c r="R316" s="289">
        <v>10389</v>
      </c>
      <c r="S316" s="256" t="s">
        <v>1704</v>
      </c>
      <c r="T316" s="319">
        <f>E316/R316</f>
        <v>347.22400038502263</v>
      </c>
    </row>
    <row r="317" spans="1:20" ht="111" customHeight="1" x14ac:dyDescent="0.25">
      <c r="A317" s="131">
        <v>250</v>
      </c>
      <c r="B317" s="23" t="s">
        <v>552</v>
      </c>
      <c r="C317" s="36">
        <v>108164767.31999999</v>
      </c>
      <c r="D317" s="37">
        <v>24716518</v>
      </c>
      <c r="E317" s="37">
        <v>32926300</v>
      </c>
      <c r="F317" s="38">
        <f t="shared" si="25"/>
        <v>-75238467.319999993</v>
      </c>
      <c r="G317" s="39">
        <f t="shared" si="26"/>
        <v>-0.69559126492095891</v>
      </c>
      <c r="H317" s="40">
        <f t="shared" si="31"/>
        <v>-0.24933812787953702</v>
      </c>
      <c r="I317" s="23" t="s">
        <v>553</v>
      </c>
      <c r="J317" s="47"/>
      <c r="K317" s="47"/>
      <c r="L317" s="47">
        <v>1</v>
      </c>
      <c r="M317" s="47"/>
      <c r="N317" s="47"/>
      <c r="O317" s="7" t="s">
        <v>554</v>
      </c>
      <c r="P317" s="78" t="s">
        <v>62</v>
      </c>
      <c r="Q317" s="256"/>
    </row>
    <row r="318" spans="1:20" ht="105.6" x14ac:dyDescent="0.25">
      <c r="A318" s="247">
        <v>251</v>
      </c>
      <c r="B318" s="23" t="s">
        <v>555</v>
      </c>
      <c r="C318" s="36">
        <v>115021471.59999999</v>
      </c>
      <c r="D318" s="37">
        <v>34557000</v>
      </c>
      <c r="E318" s="37">
        <v>34557000</v>
      </c>
      <c r="F318" s="38">
        <f t="shared" si="25"/>
        <v>-80464471.599999994</v>
      </c>
      <c r="G318" s="39">
        <f t="shared" si="26"/>
        <v>-0.69956044276519236</v>
      </c>
      <c r="H318" s="40">
        <f t="shared" si="31"/>
        <v>0</v>
      </c>
      <c r="I318" s="23" t="s">
        <v>556</v>
      </c>
      <c r="J318" s="47"/>
      <c r="K318" s="47">
        <v>1</v>
      </c>
      <c r="L318" s="47"/>
      <c r="M318" s="47"/>
      <c r="N318" s="47">
        <v>1</v>
      </c>
      <c r="O318" s="7" t="s">
        <v>557</v>
      </c>
      <c r="P318" s="78" t="s">
        <v>9</v>
      </c>
      <c r="Q318" s="256"/>
      <c r="R318" s="289"/>
      <c r="S318" s="291"/>
      <c r="T318" s="291"/>
    </row>
    <row r="319" spans="1:20" ht="93.75" customHeight="1" x14ac:dyDescent="0.25">
      <c r="A319" s="247">
        <v>252</v>
      </c>
      <c r="B319" s="23" t="s">
        <v>558</v>
      </c>
      <c r="C319" s="36">
        <v>2575004.46</v>
      </c>
      <c r="D319" s="37">
        <v>1455000</v>
      </c>
      <c r="E319" s="37">
        <v>1486450</v>
      </c>
      <c r="F319" s="38">
        <f t="shared" si="25"/>
        <v>-1088554.46</v>
      </c>
      <c r="G319" s="39">
        <f t="shared" si="26"/>
        <v>-0.4227388639163755</v>
      </c>
      <c r="H319" s="40">
        <f t="shared" si="31"/>
        <v>-2.1157792054895892E-2</v>
      </c>
      <c r="I319" s="23" t="s">
        <v>559</v>
      </c>
      <c r="J319" s="47"/>
      <c r="K319" s="47"/>
      <c r="L319" s="47">
        <v>1</v>
      </c>
      <c r="M319" s="47"/>
      <c r="N319" s="47">
        <v>1</v>
      </c>
      <c r="O319" s="7" t="s">
        <v>560</v>
      </c>
      <c r="P319" s="78" t="s">
        <v>62</v>
      </c>
      <c r="Q319" s="256"/>
      <c r="R319" s="289">
        <v>434</v>
      </c>
      <c r="S319" s="256" t="s">
        <v>1939</v>
      </c>
      <c r="T319" s="319">
        <f t="shared" ref="T319:T328" si="32">E319/R319</f>
        <v>3425</v>
      </c>
    </row>
    <row r="320" spans="1:20" ht="100.5" customHeight="1" x14ac:dyDescent="0.25">
      <c r="A320" s="247">
        <v>253</v>
      </c>
      <c r="B320" s="23" t="s">
        <v>561</v>
      </c>
      <c r="C320" s="36">
        <v>11987208.539999999</v>
      </c>
      <c r="D320" s="37">
        <v>5798000</v>
      </c>
      <c r="E320" s="37">
        <v>5607078</v>
      </c>
      <c r="F320" s="38">
        <f t="shared" si="25"/>
        <v>-6380130.5399999991</v>
      </c>
      <c r="G320" s="39">
        <f t="shared" si="26"/>
        <v>-0.53224489410609688</v>
      </c>
      <c r="H320" s="199">
        <f t="shared" si="31"/>
        <v>3.4050177293770481E-2</v>
      </c>
      <c r="I320" s="23" t="s">
        <v>562</v>
      </c>
      <c r="J320" s="47"/>
      <c r="K320" s="47"/>
      <c r="L320" s="47">
        <v>1</v>
      </c>
      <c r="M320" s="47"/>
      <c r="N320" s="47">
        <v>1</v>
      </c>
      <c r="O320" s="7" t="s">
        <v>563</v>
      </c>
      <c r="P320" s="78" t="s">
        <v>62</v>
      </c>
      <c r="Q320" s="256"/>
      <c r="R320" s="278">
        <v>2829</v>
      </c>
      <c r="S320" s="256" t="s">
        <v>1940</v>
      </c>
      <c r="T320" s="319">
        <f t="shared" si="32"/>
        <v>1982</v>
      </c>
    </row>
    <row r="321" spans="1:20" ht="96.75" customHeight="1" x14ac:dyDescent="0.25">
      <c r="A321" s="247">
        <v>254</v>
      </c>
      <c r="B321" s="23" t="s">
        <v>564</v>
      </c>
      <c r="C321" s="36">
        <v>32089558.879999999</v>
      </c>
      <c r="D321" s="37">
        <v>11000000</v>
      </c>
      <c r="E321" s="37">
        <v>11388570</v>
      </c>
      <c r="F321" s="38">
        <f t="shared" si="25"/>
        <v>-20700988.879999999</v>
      </c>
      <c r="G321" s="39">
        <f t="shared" si="26"/>
        <v>-0.64510045019353657</v>
      </c>
      <c r="H321" s="40">
        <f t="shared" si="31"/>
        <v>-3.4119296803725135E-2</v>
      </c>
      <c r="I321" s="23" t="s">
        <v>565</v>
      </c>
      <c r="J321" s="47"/>
      <c r="K321" s="47"/>
      <c r="L321" s="47">
        <v>1</v>
      </c>
      <c r="M321" s="47"/>
      <c r="N321" s="47">
        <v>1</v>
      </c>
      <c r="O321" s="7" t="s">
        <v>566</v>
      </c>
      <c r="P321" s="78" t="s">
        <v>62</v>
      </c>
      <c r="Q321" s="256"/>
      <c r="R321" s="292">
        <v>8144</v>
      </c>
      <c r="S321" s="256" t="s">
        <v>1848</v>
      </c>
      <c r="T321" s="319">
        <f t="shared" si="32"/>
        <v>1398.4000491159136</v>
      </c>
    </row>
    <row r="322" spans="1:20" ht="12.75" customHeight="1" x14ac:dyDescent="0.25">
      <c r="A322" s="500">
        <v>255</v>
      </c>
      <c r="B322" s="439" t="s">
        <v>567</v>
      </c>
      <c r="C322" s="36">
        <v>8281699.2000000002</v>
      </c>
      <c r="D322" s="37">
        <v>1879930</v>
      </c>
      <c r="E322" s="37">
        <v>4079305</v>
      </c>
      <c r="F322" s="38">
        <f t="shared" ref="F322:F385" si="33">E322-C322</f>
        <v>-4202394.2</v>
      </c>
      <c r="G322" s="39">
        <f t="shared" si="26"/>
        <v>-0.50743139765327383</v>
      </c>
      <c r="H322" s="40">
        <f t="shared" si="31"/>
        <v>-0.53915434124195172</v>
      </c>
      <c r="I322" s="439" t="s">
        <v>568</v>
      </c>
      <c r="J322" s="388"/>
      <c r="K322" s="388"/>
      <c r="L322" s="388">
        <v>1</v>
      </c>
      <c r="M322" s="388"/>
      <c r="N322" s="47"/>
      <c r="O322" s="407" t="s">
        <v>569</v>
      </c>
      <c r="P322" s="435" t="s">
        <v>62</v>
      </c>
      <c r="Q322" s="375"/>
      <c r="R322" s="293">
        <v>1436</v>
      </c>
      <c r="S322" s="346" t="s">
        <v>1941</v>
      </c>
      <c r="T322" s="319">
        <f t="shared" si="32"/>
        <v>2840.7416434540391</v>
      </c>
    </row>
    <row r="323" spans="1:20" ht="13.2" x14ac:dyDescent="0.25">
      <c r="A323" s="501"/>
      <c r="B323" s="439"/>
      <c r="C323" s="36">
        <v>8543420.4900000002</v>
      </c>
      <c r="D323" s="37">
        <v>1731870</v>
      </c>
      <c r="E323" s="37">
        <v>3756786</v>
      </c>
      <c r="F323" s="38">
        <f t="shared" si="33"/>
        <v>-4786634.49</v>
      </c>
      <c r="G323" s="39">
        <f t="shared" ref="G323:G386" si="34">F323/C323</f>
        <v>-0.56027143877592289</v>
      </c>
      <c r="H323" s="40">
        <f t="shared" si="31"/>
        <v>-0.53900222157982913</v>
      </c>
      <c r="I323" s="439"/>
      <c r="J323" s="389"/>
      <c r="K323" s="389"/>
      <c r="L323" s="389"/>
      <c r="M323" s="389"/>
      <c r="N323" s="47"/>
      <c r="O323" s="407"/>
      <c r="P323" s="435"/>
      <c r="Q323" s="376"/>
      <c r="R323" s="281">
        <v>1322.9</v>
      </c>
      <c r="S323" s="348" t="s">
        <v>1944</v>
      </c>
      <c r="T323" s="319">
        <f t="shared" si="32"/>
        <v>2839.8110212412121</v>
      </c>
    </row>
    <row r="324" spans="1:20" ht="13.2" x14ac:dyDescent="0.25">
      <c r="A324" s="501"/>
      <c r="B324" s="439"/>
      <c r="C324" s="36">
        <v>3814116.22</v>
      </c>
      <c r="D324" s="37">
        <v>887470</v>
      </c>
      <c r="E324" s="37">
        <v>2120418</v>
      </c>
      <c r="F324" s="38">
        <f t="shared" si="33"/>
        <v>-1693698.2200000002</v>
      </c>
      <c r="G324" s="39">
        <f t="shared" si="34"/>
        <v>-0.44406046441867469</v>
      </c>
      <c r="H324" s="40">
        <f t="shared" si="31"/>
        <v>-0.58146459801793793</v>
      </c>
      <c r="I324" s="439"/>
      <c r="J324" s="389"/>
      <c r="K324" s="389"/>
      <c r="L324" s="389"/>
      <c r="M324" s="389"/>
      <c r="N324" s="47"/>
      <c r="O324" s="407"/>
      <c r="P324" s="435"/>
      <c r="Q324" s="376"/>
      <c r="R324" s="281">
        <v>677.9</v>
      </c>
      <c r="S324" s="348" t="s">
        <v>1819</v>
      </c>
      <c r="T324" s="319">
        <f t="shared" si="32"/>
        <v>3127.9215223484289</v>
      </c>
    </row>
    <row r="325" spans="1:20" ht="13.2" x14ac:dyDescent="0.25">
      <c r="A325" s="501"/>
      <c r="B325" s="439"/>
      <c r="C325" s="36">
        <v>50113791.859999999</v>
      </c>
      <c r="D325" s="37">
        <v>10219560</v>
      </c>
      <c r="E325" s="37">
        <v>38185764</v>
      </c>
      <c r="F325" s="38">
        <f t="shared" si="33"/>
        <v>-11928027.859999999</v>
      </c>
      <c r="G325" s="39">
        <f t="shared" si="34"/>
        <v>-0.23801886501270231</v>
      </c>
      <c r="H325" s="40">
        <f t="shared" si="31"/>
        <v>-0.73237251453185537</v>
      </c>
      <c r="I325" s="439"/>
      <c r="J325" s="389"/>
      <c r="K325" s="389"/>
      <c r="L325" s="389"/>
      <c r="M325" s="389"/>
      <c r="N325" s="47"/>
      <c r="O325" s="407"/>
      <c r="P325" s="435"/>
      <c r="Q325" s="376"/>
      <c r="R325" s="281">
        <v>7806.3</v>
      </c>
      <c r="S325" s="348" t="s">
        <v>1942</v>
      </c>
      <c r="T325" s="319">
        <f t="shared" si="32"/>
        <v>4891.6598132277777</v>
      </c>
    </row>
    <row r="326" spans="1:20" ht="13.2" x14ac:dyDescent="0.25">
      <c r="A326" s="501"/>
      <c r="B326" s="439"/>
      <c r="C326" s="36">
        <v>10786187.77</v>
      </c>
      <c r="D326" s="37">
        <v>2329360</v>
      </c>
      <c r="E326" s="37">
        <v>5054530</v>
      </c>
      <c r="F326" s="38">
        <f t="shared" si="33"/>
        <v>-5731657.7699999996</v>
      </c>
      <c r="G326" s="39">
        <f t="shared" si="34"/>
        <v>-0.53138865113600742</v>
      </c>
      <c r="H326" s="40">
        <f t="shared" si="31"/>
        <v>-0.5391539866219015</v>
      </c>
      <c r="I326" s="439"/>
      <c r="J326" s="389"/>
      <c r="K326" s="389"/>
      <c r="L326" s="389"/>
      <c r="M326" s="389"/>
      <c r="N326" s="47"/>
      <c r="O326" s="407"/>
      <c r="P326" s="435"/>
      <c r="Q326" s="376"/>
      <c r="R326" s="281">
        <v>1779.3</v>
      </c>
      <c r="S326" s="348" t="s">
        <v>1819</v>
      </c>
      <c r="T326" s="319">
        <f t="shared" si="32"/>
        <v>2840.7407407407409</v>
      </c>
    </row>
    <row r="327" spans="1:20" ht="13.2" x14ac:dyDescent="0.25">
      <c r="A327" s="501"/>
      <c r="B327" s="439"/>
      <c r="C327" s="36">
        <v>126842852.11</v>
      </c>
      <c r="D327" s="37">
        <v>25866700</v>
      </c>
      <c r="E327" s="37">
        <v>56128783</v>
      </c>
      <c r="F327" s="38">
        <f t="shared" si="33"/>
        <v>-70714069.109999999</v>
      </c>
      <c r="G327" s="39">
        <f t="shared" si="34"/>
        <v>-0.55749352788658291</v>
      </c>
      <c r="H327" s="40">
        <f t="shared" si="31"/>
        <v>-0.53915444772782617</v>
      </c>
      <c r="I327" s="439"/>
      <c r="J327" s="389"/>
      <c r="K327" s="389"/>
      <c r="L327" s="389"/>
      <c r="M327" s="389"/>
      <c r="N327" s="47"/>
      <c r="O327" s="407"/>
      <c r="P327" s="435"/>
      <c r="Q327" s="376"/>
      <c r="R327" s="281">
        <v>19758.5</v>
      </c>
      <c r="S327" s="348" t="s">
        <v>1819</v>
      </c>
      <c r="T327" s="319">
        <f t="shared" si="32"/>
        <v>2840.741098767619</v>
      </c>
    </row>
    <row r="328" spans="1:20" ht="13.2" x14ac:dyDescent="0.25">
      <c r="A328" s="502"/>
      <c r="B328" s="439"/>
      <c r="C328" s="36">
        <v>5700016.1100000003</v>
      </c>
      <c r="D328" s="37">
        <v>1162390</v>
      </c>
      <c r="E328" s="37">
        <v>2777281</v>
      </c>
      <c r="F328" s="38">
        <f t="shared" si="33"/>
        <v>-2922735.1100000003</v>
      </c>
      <c r="G328" s="39">
        <f t="shared" si="34"/>
        <v>-0.5127590963949048</v>
      </c>
      <c r="H328" s="40">
        <f t="shared" si="31"/>
        <v>-0.58146474915573898</v>
      </c>
      <c r="I328" s="439"/>
      <c r="J328" s="402"/>
      <c r="K328" s="402"/>
      <c r="L328" s="402"/>
      <c r="M328" s="402"/>
      <c r="N328" s="47"/>
      <c r="O328" s="407"/>
      <c r="P328" s="435"/>
      <c r="Q328" s="377"/>
      <c r="R328" s="283">
        <v>887.9</v>
      </c>
      <c r="S328" s="347" t="s">
        <v>1943</v>
      </c>
      <c r="T328" s="319">
        <f t="shared" si="32"/>
        <v>3127.9209370424596</v>
      </c>
    </row>
    <row r="329" spans="1:20" ht="96.75" customHeight="1" x14ac:dyDescent="0.25">
      <c r="A329" s="131">
        <v>256</v>
      </c>
      <c r="B329" s="23" t="s">
        <v>570</v>
      </c>
      <c r="C329" s="36">
        <v>1102847405.76</v>
      </c>
      <c r="D329" s="37">
        <v>346442774</v>
      </c>
      <c r="E329" s="37">
        <v>342362000</v>
      </c>
      <c r="F329" s="38">
        <f t="shared" si="33"/>
        <v>-760485405.75999999</v>
      </c>
      <c r="G329" s="39">
        <f t="shared" si="34"/>
        <v>-0.68956539389593097</v>
      </c>
      <c r="H329" s="199">
        <f t="shared" si="31"/>
        <v>1.1919471202995659E-2</v>
      </c>
      <c r="I329" s="23" t="s">
        <v>571</v>
      </c>
      <c r="J329" s="47"/>
      <c r="K329" s="47"/>
      <c r="L329" s="47">
        <v>1</v>
      </c>
      <c r="M329" s="47"/>
      <c r="N329" s="47">
        <v>1</v>
      </c>
      <c r="O329" s="7" t="s">
        <v>572</v>
      </c>
      <c r="P329" s="78" t="s">
        <v>62</v>
      </c>
      <c r="Q329" s="256"/>
    </row>
    <row r="330" spans="1:20" ht="90.75" customHeight="1" x14ac:dyDescent="0.25">
      <c r="A330" s="131">
        <v>257</v>
      </c>
      <c r="B330" s="23" t="s">
        <v>573</v>
      </c>
      <c r="C330" s="36">
        <v>32888687.370000001</v>
      </c>
      <c r="D330" s="37">
        <v>16832000</v>
      </c>
      <c r="E330" s="37">
        <v>3976841.72</v>
      </c>
      <c r="F330" s="38">
        <f t="shared" si="33"/>
        <v>-28911845.650000002</v>
      </c>
      <c r="G330" s="39">
        <f t="shared" si="34"/>
        <v>-0.87908177437243828</v>
      </c>
      <c r="H330" s="199">
        <f t="shared" si="31"/>
        <v>3.2325043803855484</v>
      </c>
      <c r="I330" s="23" t="s">
        <v>574</v>
      </c>
      <c r="J330" s="47"/>
      <c r="K330" s="47"/>
      <c r="L330" s="47">
        <v>1</v>
      </c>
      <c r="M330" s="47"/>
      <c r="N330" s="47">
        <v>1</v>
      </c>
      <c r="O330" s="7" t="s">
        <v>575</v>
      </c>
      <c r="P330" s="78" t="s">
        <v>62</v>
      </c>
      <c r="Q330" s="256"/>
      <c r="R330" s="289"/>
      <c r="S330" s="291"/>
      <c r="T330" s="291"/>
    </row>
    <row r="331" spans="1:20" ht="78.75" customHeight="1" x14ac:dyDescent="0.25">
      <c r="A331" s="247">
        <v>258</v>
      </c>
      <c r="B331" s="23" t="s">
        <v>576</v>
      </c>
      <c r="C331" s="36">
        <v>6927869.7300000004</v>
      </c>
      <c r="D331" s="37">
        <v>3645000</v>
      </c>
      <c r="E331" s="37">
        <v>3645000</v>
      </c>
      <c r="F331" s="38">
        <f t="shared" si="33"/>
        <v>-3282869.7300000004</v>
      </c>
      <c r="G331" s="39">
        <f t="shared" si="34"/>
        <v>-0.473864240804655</v>
      </c>
      <c r="H331" s="40">
        <f t="shared" si="31"/>
        <v>0</v>
      </c>
      <c r="I331" s="23" t="s">
        <v>577</v>
      </c>
      <c r="J331" s="47"/>
      <c r="K331" s="47">
        <v>1</v>
      </c>
      <c r="L331" s="47"/>
      <c r="M331" s="47"/>
      <c r="N331" s="47">
        <v>1</v>
      </c>
      <c r="O331" s="7" t="s">
        <v>207</v>
      </c>
      <c r="P331" s="78" t="s">
        <v>9</v>
      </c>
      <c r="Q331" s="256"/>
      <c r="R331" s="283">
        <v>182.5</v>
      </c>
      <c r="S331" s="341" t="s">
        <v>1945</v>
      </c>
      <c r="T331" s="319">
        <f>E331/R331</f>
        <v>19972.602739726026</v>
      </c>
    </row>
    <row r="332" spans="1:20" ht="17.25" customHeight="1" x14ac:dyDescent="0.25">
      <c r="A332" s="500">
        <v>259</v>
      </c>
      <c r="B332" s="439" t="s">
        <v>578</v>
      </c>
      <c r="C332" s="36">
        <v>28408325.739999998</v>
      </c>
      <c r="D332" s="37">
        <v>4904682</v>
      </c>
      <c r="E332" s="37">
        <v>4904682</v>
      </c>
      <c r="F332" s="38">
        <f t="shared" si="33"/>
        <v>-23503643.739999998</v>
      </c>
      <c r="G332" s="39">
        <f t="shared" si="34"/>
        <v>-0.82735054346782488</v>
      </c>
      <c r="H332" s="40">
        <f t="shared" si="31"/>
        <v>0</v>
      </c>
      <c r="I332" s="439" t="s">
        <v>579</v>
      </c>
      <c r="J332" s="388"/>
      <c r="K332" s="388">
        <v>1</v>
      </c>
      <c r="L332" s="388"/>
      <c r="M332" s="388"/>
      <c r="N332" s="47">
        <v>1</v>
      </c>
      <c r="O332" s="407" t="s">
        <v>207</v>
      </c>
      <c r="P332" s="435" t="s">
        <v>9</v>
      </c>
      <c r="Q332" s="372"/>
    </row>
    <row r="333" spans="1:20" ht="13.2" x14ac:dyDescent="0.25">
      <c r="A333" s="502"/>
      <c r="B333" s="439"/>
      <c r="C333" s="36">
        <v>15732585.73</v>
      </c>
      <c r="D333" s="37">
        <v>8021846</v>
      </c>
      <c r="E333" s="37">
        <v>8021846</v>
      </c>
      <c r="F333" s="38">
        <f t="shared" si="33"/>
        <v>-7710739.7300000004</v>
      </c>
      <c r="G333" s="39">
        <f t="shared" si="34"/>
        <v>-0.4901126783816992</v>
      </c>
      <c r="H333" s="40">
        <f t="shared" si="31"/>
        <v>0</v>
      </c>
      <c r="I333" s="439"/>
      <c r="J333" s="402"/>
      <c r="K333" s="402"/>
      <c r="L333" s="402"/>
      <c r="M333" s="402"/>
      <c r="N333" s="47">
        <v>1</v>
      </c>
      <c r="O333" s="407"/>
      <c r="P333" s="435"/>
      <c r="Q333" s="373"/>
    </row>
    <row r="334" spans="1:20" ht="66" x14ac:dyDescent="0.25">
      <c r="A334" s="34">
        <v>260</v>
      </c>
      <c r="B334" s="23" t="s">
        <v>580</v>
      </c>
      <c r="C334" s="36">
        <v>21009080.199999999</v>
      </c>
      <c r="D334" s="37">
        <v>12094956</v>
      </c>
      <c r="E334" s="37">
        <v>12094956</v>
      </c>
      <c r="F334" s="38">
        <f t="shared" si="33"/>
        <v>-8914124.1999999993</v>
      </c>
      <c r="G334" s="39">
        <f t="shared" si="34"/>
        <v>-0.42429864207001311</v>
      </c>
      <c r="H334" s="40">
        <f t="shared" si="31"/>
        <v>0</v>
      </c>
      <c r="I334" s="23" t="s">
        <v>581</v>
      </c>
      <c r="J334" s="47"/>
      <c r="K334" s="47">
        <v>1</v>
      </c>
      <c r="L334" s="47"/>
      <c r="M334" s="47"/>
      <c r="N334" s="47">
        <v>1</v>
      </c>
      <c r="O334" s="7" t="s">
        <v>207</v>
      </c>
      <c r="P334" s="78" t="s">
        <v>9</v>
      </c>
      <c r="Q334" s="256"/>
    </row>
    <row r="335" spans="1:20" ht="21" customHeight="1" x14ac:dyDescent="0.25">
      <c r="A335" s="500">
        <v>261</v>
      </c>
      <c r="B335" s="439" t="s">
        <v>582</v>
      </c>
      <c r="C335" s="36">
        <v>22060061</v>
      </c>
      <c r="D335" s="37">
        <v>14520831</v>
      </c>
      <c r="E335" s="37">
        <v>14520831</v>
      </c>
      <c r="F335" s="38">
        <f t="shared" si="33"/>
        <v>-7539230</v>
      </c>
      <c r="G335" s="39">
        <f t="shared" si="34"/>
        <v>-0.34175925442817223</v>
      </c>
      <c r="H335" s="40">
        <f t="shared" si="31"/>
        <v>0</v>
      </c>
      <c r="I335" s="439" t="s">
        <v>583</v>
      </c>
      <c r="J335" s="388"/>
      <c r="K335" s="388">
        <v>1</v>
      </c>
      <c r="L335" s="388"/>
      <c r="M335" s="388"/>
      <c r="N335" s="47">
        <v>1</v>
      </c>
      <c r="O335" s="407" t="s">
        <v>207</v>
      </c>
      <c r="P335" s="435" t="s">
        <v>9</v>
      </c>
      <c r="Q335" s="372"/>
    </row>
    <row r="336" spans="1:20" ht="21" customHeight="1" x14ac:dyDescent="0.25">
      <c r="A336" s="502"/>
      <c r="B336" s="439"/>
      <c r="C336" s="36">
        <v>80338865.060000002</v>
      </c>
      <c r="D336" s="37">
        <v>22060061</v>
      </c>
      <c r="E336" s="37">
        <v>22060061</v>
      </c>
      <c r="F336" s="38">
        <f t="shared" si="33"/>
        <v>-58278804.060000002</v>
      </c>
      <c r="G336" s="39">
        <f t="shared" si="34"/>
        <v>-0.72541233955041884</v>
      </c>
      <c r="H336" s="40">
        <f t="shared" si="31"/>
        <v>0</v>
      </c>
      <c r="I336" s="439"/>
      <c r="J336" s="402"/>
      <c r="K336" s="402"/>
      <c r="L336" s="402"/>
      <c r="M336" s="402"/>
      <c r="N336" s="47">
        <v>1</v>
      </c>
      <c r="O336" s="407"/>
      <c r="P336" s="435"/>
      <c r="Q336" s="373"/>
      <c r="R336" s="289"/>
      <c r="S336" s="291"/>
      <c r="T336" s="291"/>
    </row>
    <row r="337" spans="1:20" ht="98.25" customHeight="1" x14ac:dyDescent="0.25">
      <c r="A337" s="131">
        <v>262</v>
      </c>
      <c r="B337" s="23" t="s">
        <v>584</v>
      </c>
      <c r="C337" s="36">
        <v>5931374.7599999998</v>
      </c>
      <c r="D337" s="37">
        <v>2007394</v>
      </c>
      <c r="E337" s="37">
        <v>2161000</v>
      </c>
      <c r="F337" s="38">
        <f t="shared" si="33"/>
        <v>-3770374.76</v>
      </c>
      <c r="G337" s="39">
        <f t="shared" si="34"/>
        <v>-0.63566625151164791</v>
      </c>
      <c r="H337" s="40">
        <f t="shared" si="31"/>
        <v>-7.1080981027302176E-2</v>
      </c>
      <c r="I337" s="23" t="s">
        <v>585</v>
      </c>
      <c r="J337" s="47"/>
      <c r="K337" s="47"/>
      <c r="L337" s="47">
        <v>1</v>
      </c>
      <c r="M337" s="47"/>
      <c r="N337" s="47">
        <v>1</v>
      </c>
      <c r="O337" s="7" t="s">
        <v>586</v>
      </c>
      <c r="P337" s="78" t="s">
        <v>62</v>
      </c>
      <c r="Q337" s="256"/>
      <c r="R337" s="283">
        <v>261.10000000000002</v>
      </c>
      <c r="S337" s="256" t="s">
        <v>1813</v>
      </c>
      <c r="T337" s="319">
        <f>E337/R337</f>
        <v>8276.5224052087324</v>
      </c>
    </row>
    <row r="338" spans="1:20" ht="66" x14ac:dyDescent="0.25">
      <c r="A338" s="43">
        <v>263</v>
      </c>
      <c r="B338" s="23" t="s">
        <v>587</v>
      </c>
      <c r="C338" s="36">
        <v>9620368.8000000007</v>
      </c>
      <c r="D338" s="37">
        <v>1271215.51</v>
      </c>
      <c r="E338" s="37">
        <v>1271215.51</v>
      </c>
      <c r="F338" s="38">
        <f t="shared" si="33"/>
        <v>-8349153.290000001</v>
      </c>
      <c r="G338" s="39">
        <f t="shared" si="34"/>
        <v>-0.86786208133725606</v>
      </c>
      <c r="H338" s="40">
        <f t="shared" si="31"/>
        <v>0</v>
      </c>
      <c r="I338" s="23" t="s">
        <v>588</v>
      </c>
      <c r="J338" s="47"/>
      <c r="K338" s="47">
        <v>1</v>
      </c>
      <c r="L338" s="47"/>
      <c r="M338" s="47"/>
      <c r="N338" s="47">
        <v>1</v>
      </c>
      <c r="O338" s="7" t="s">
        <v>207</v>
      </c>
      <c r="P338" s="78" t="s">
        <v>9</v>
      </c>
      <c r="Q338" s="256"/>
    </row>
    <row r="339" spans="1:20" ht="52.8" x14ac:dyDescent="0.25">
      <c r="A339" s="247">
        <v>264</v>
      </c>
      <c r="B339" s="23" t="s">
        <v>589</v>
      </c>
      <c r="C339" s="36">
        <v>10601464.119999999</v>
      </c>
      <c r="D339" s="37">
        <v>1481967.46</v>
      </c>
      <c r="E339" s="37">
        <v>1481967.46</v>
      </c>
      <c r="F339" s="38">
        <f t="shared" si="33"/>
        <v>-9119496.6600000001</v>
      </c>
      <c r="G339" s="39">
        <f t="shared" si="34"/>
        <v>-0.86021105733837078</v>
      </c>
      <c r="H339" s="40">
        <f t="shared" si="31"/>
        <v>0</v>
      </c>
      <c r="I339" s="23" t="s">
        <v>590</v>
      </c>
      <c r="J339" s="47"/>
      <c r="K339" s="47">
        <v>1</v>
      </c>
      <c r="L339" s="47"/>
      <c r="M339" s="47"/>
      <c r="N339" s="47">
        <v>1</v>
      </c>
      <c r="O339" s="7" t="s">
        <v>207</v>
      </c>
      <c r="P339" s="78" t="s">
        <v>9</v>
      </c>
      <c r="Q339" s="256"/>
    </row>
    <row r="340" spans="1:20" ht="52.8" x14ac:dyDescent="0.25">
      <c r="A340" s="249">
        <v>265</v>
      </c>
      <c r="B340" s="23" t="s">
        <v>591</v>
      </c>
      <c r="C340" s="36">
        <v>11940361.65</v>
      </c>
      <c r="D340" s="37">
        <v>3765000</v>
      </c>
      <c r="E340" s="37">
        <v>3765000</v>
      </c>
      <c r="F340" s="38">
        <f t="shared" si="33"/>
        <v>-8175361.6500000004</v>
      </c>
      <c r="G340" s="39">
        <f t="shared" si="34"/>
        <v>-0.68468291745585441</v>
      </c>
      <c r="H340" s="40">
        <f t="shared" si="31"/>
        <v>0</v>
      </c>
      <c r="I340" s="23" t="s">
        <v>592</v>
      </c>
      <c r="J340" s="70"/>
      <c r="K340" s="70">
        <v>1</v>
      </c>
      <c r="L340" s="70"/>
      <c r="M340" s="70"/>
      <c r="N340" s="47">
        <v>1</v>
      </c>
      <c r="O340" s="7" t="s">
        <v>207</v>
      </c>
      <c r="P340" s="78" t="s">
        <v>9</v>
      </c>
      <c r="Q340" s="256"/>
    </row>
    <row r="341" spans="1:20" ht="13.2" x14ac:dyDescent="0.25">
      <c r="A341" s="500">
        <v>266</v>
      </c>
      <c r="B341" s="439" t="s">
        <v>593</v>
      </c>
      <c r="C341" s="36">
        <v>7385871.9900000002</v>
      </c>
      <c r="D341" s="37">
        <v>3616698</v>
      </c>
      <c r="E341" s="37">
        <v>3616698</v>
      </c>
      <c r="F341" s="38">
        <f t="shared" si="33"/>
        <v>-3769173.99</v>
      </c>
      <c r="G341" s="39">
        <f t="shared" si="34"/>
        <v>-0.51032213868629483</v>
      </c>
      <c r="H341" s="40">
        <f t="shared" si="31"/>
        <v>0</v>
      </c>
      <c r="I341" s="460" t="s">
        <v>594</v>
      </c>
      <c r="J341" s="461"/>
      <c r="K341" s="461">
        <v>1</v>
      </c>
      <c r="L341" s="461"/>
      <c r="M341" s="461"/>
      <c r="N341" s="83">
        <v>1</v>
      </c>
      <c r="O341" s="407" t="s">
        <v>207</v>
      </c>
      <c r="P341" s="435" t="s">
        <v>9</v>
      </c>
      <c r="Q341" s="372"/>
    </row>
    <row r="342" spans="1:20" ht="13.2" x14ac:dyDescent="0.25">
      <c r="A342" s="501"/>
      <c r="B342" s="439"/>
      <c r="C342" s="36">
        <v>51842622.82</v>
      </c>
      <c r="D342" s="37">
        <v>25461795</v>
      </c>
      <c r="E342" s="37">
        <v>25461795</v>
      </c>
      <c r="F342" s="38">
        <f t="shared" si="33"/>
        <v>-26380827.82</v>
      </c>
      <c r="G342" s="39">
        <f t="shared" si="34"/>
        <v>-0.50886367982568059</v>
      </c>
      <c r="H342" s="40">
        <f t="shared" si="31"/>
        <v>0</v>
      </c>
      <c r="I342" s="460"/>
      <c r="J342" s="462"/>
      <c r="K342" s="462"/>
      <c r="L342" s="462"/>
      <c r="M342" s="462"/>
      <c r="N342" s="83">
        <v>1</v>
      </c>
      <c r="O342" s="407"/>
      <c r="P342" s="435"/>
      <c r="Q342" s="374"/>
    </row>
    <row r="343" spans="1:20" ht="15" customHeight="1" x14ac:dyDescent="0.25">
      <c r="A343" s="502"/>
      <c r="B343" s="439"/>
      <c r="C343" s="36">
        <v>13068018.800000001</v>
      </c>
      <c r="D343" s="37">
        <v>8031215</v>
      </c>
      <c r="E343" s="37">
        <v>8031215</v>
      </c>
      <c r="F343" s="38">
        <f t="shared" si="33"/>
        <v>-5036803.8000000007</v>
      </c>
      <c r="G343" s="39">
        <f t="shared" si="34"/>
        <v>-0.3854297944536168</v>
      </c>
      <c r="H343" s="40">
        <f t="shared" si="31"/>
        <v>0</v>
      </c>
      <c r="I343" s="460"/>
      <c r="J343" s="463"/>
      <c r="K343" s="463"/>
      <c r="L343" s="463"/>
      <c r="M343" s="463"/>
      <c r="N343" s="83">
        <v>1</v>
      </c>
      <c r="O343" s="407"/>
      <c r="P343" s="435"/>
      <c r="Q343" s="373"/>
    </row>
    <row r="344" spans="1:20" ht="19.5" customHeight="1" x14ac:dyDescent="0.25">
      <c r="A344" s="498">
        <v>267</v>
      </c>
      <c r="B344" s="464" t="s">
        <v>595</v>
      </c>
      <c r="C344" s="36">
        <v>2089437</v>
      </c>
      <c r="D344" s="37">
        <v>416402</v>
      </c>
      <c r="E344" s="37">
        <v>416402</v>
      </c>
      <c r="F344" s="38">
        <f t="shared" si="33"/>
        <v>-1673035</v>
      </c>
      <c r="G344" s="39">
        <f t="shared" si="34"/>
        <v>-0.80071090920664278</v>
      </c>
      <c r="H344" s="40">
        <f t="shared" si="31"/>
        <v>0</v>
      </c>
      <c r="I344" s="460" t="s">
        <v>596</v>
      </c>
      <c r="J344" s="465"/>
      <c r="K344" s="467">
        <v>1</v>
      </c>
      <c r="L344" s="461"/>
      <c r="M344" s="461"/>
      <c r="N344" s="83">
        <v>1</v>
      </c>
      <c r="O344" s="407" t="s">
        <v>207</v>
      </c>
      <c r="P344" s="435" t="s">
        <v>9</v>
      </c>
      <c r="Q344" s="372"/>
    </row>
    <row r="345" spans="1:20" ht="23.25" customHeight="1" x14ac:dyDescent="0.25">
      <c r="A345" s="499"/>
      <c r="B345" s="464"/>
      <c r="C345" s="36">
        <v>12765492.6</v>
      </c>
      <c r="D345" s="37">
        <v>2806615</v>
      </c>
      <c r="E345" s="37">
        <v>2806615</v>
      </c>
      <c r="F345" s="38">
        <f t="shared" si="33"/>
        <v>-9958877.5999999996</v>
      </c>
      <c r="G345" s="39">
        <f t="shared" si="34"/>
        <v>-0.78014048592218055</v>
      </c>
      <c r="H345" s="40">
        <f t="shared" si="31"/>
        <v>0</v>
      </c>
      <c r="I345" s="460"/>
      <c r="J345" s="466"/>
      <c r="K345" s="468"/>
      <c r="L345" s="463"/>
      <c r="M345" s="463"/>
      <c r="N345" s="83">
        <v>1</v>
      </c>
      <c r="O345" s="407"/>
      <c r="P345" s="435"/>
      <c r="Q345" s="373"/>
    </row>
    <row r="346" spans="1:20" ht="66" x14ac:dyDescent="0.25">
      <c r="A346" s="34">
        <v>268</v>
      </c>
      <c r="B346" s="23" t="s">
        <v>597</v>
      </c>
      <c r="C346" s="36">
        <v>3207949.44</v>
      </c>
      <c r="D346" s="37">
        <v>1168716.18</v>
      </c>
      <c r="E346" s="37">
        <v>1168716.18</v>
      </c>
      <c r="F346" s="38">
        <f t="shared" si="33"/>
        <v>-2039233.26</v>
      </c>
      <c r="G346" s="39">
        <f t="shared" si="34"/>
        <v>-0.6356812344274354</v>
      </c>
      <c r="H346" s="40">
        <f t="shared" si="31"/>
        <v>0</v>
      </c>
      <c r="I346" s="23" t="s">
        <v>598</v>
      </c>
      <c r="J346" s="71"/>
      <c r="K346" s="47">
        <v>1</v>
      </c>
      <c r="L346" s="71"/>
      <c r="M346" s="71"/>
      <c r="N346" s="47">
        <v>1</v>
      </c>
      <c r="O346" s="7" t="s">
        <v>207</v>
      </c>
      <c r="P346" s="78" t="s">
        <v>9</v>
      </c>
      <c r="Q346" s="256"/>
    </row>
    <row r="347" spans="1:20" ht="66" x14ac:dyDescent="0.25">
      <c r="A347" s="34">
        <v>269</v>
      </c>
      <c r="B347" s="23" t="s">
        <v>599</v>
      </c>
      <c r="C347" s="36">
        <v>959464.88</v>
      </c>
      <c r="D347" s="37">
        <v>230000</v>
      </c>
      <c r="E347" s="37">
        <v>230000</v>
      </c>
      <c r="F347" s="38">
        <f t="shared" si="33"/>
        <v>-729464.88</v>
      </c>
      <c r="G347" s="39">
        <f t="shared" si="34"/>
        <v>-0.7602830444403551</v>
      </c>
      <c r="H347" s="40">
        <f t="shared" si="31"/>
        <v>0</v>
      </c>
      <c r="I347" s="23" t="s">
        <v>600</v>
      </c>
      <c r="J347" s="47"/>
      <c r="K347" s="47">
        <v>1</v>
      </c>
      <c r="L347" s="47"/>
      <c r="M347" s="47"/>
      <c r="N347" s="47">
        <v>1</v>
      </c>
      <c r="O347" s="7" t="s">
        <v>207</v>
      </c>
      <c r="P347" s="78" t="s">
        <v>9</v>
      </c>
      <c r="Q347" s="256"/>
      <c r="R347" s="289"/>
      <c r="S347" s="291"/>
      <c r="T347" s="291"/>
    </row>
    <row r="348" spans="1:20" ht="85.5" customHeight="1" x14ac:dyDescent="0.25">
      <c r="A348" s="249">
        <v>270</v>
      </c>
      <c r="B348" s="23" t="s">
        <v>601</v>
      </c>
      <c r="C348" s="36">
        <v>2841806.31</v>
      </c>
      <c r="D348" s="37">
        <v>443434.11</v>
      </c>
      <c r="E348" s="37">
        <v>443434.11</v>
      </c>
      <c r="F348" s="38">
        <f t="shared" si="33"/>
        <v>-2398372.2000000002</v>
      </c>
      <c r="G348" s="39">
        <f t="shared" si="34"/>
        <v>-0.84396047385791051</v>
      </c>
      <c r="H348" s="40">
        <f t="shared" si="31"/>
        <v>0</v>
      </c>
      <c r="I348" s="23" t="s">
        <v>602</v>
      </c>
      <c r="J348" s="47"/>
      <c r="K348" s="47">
        <v>1</v>
      </c>
      <c r="L348" s="47"/>
      <c r="M348" s="47"/>
      <c r="N348" s="47">
        <v>1</v>
      </c>
      <c r="O348" s="7" t="s">
        <v>207</v>
      </c>
      <c r="P348" s="78" t="s">
        <v>9</v>
      </c>
      <c r="Q348" s="256"/>
      <c r="R348" s="283">
        <v>44.9</v>
      </c>
      <c r="S348" s="256" t="s">
        <v>1791</v>
      </c>
      <c r="T348" s="319">
        <f>E348/R348</f>
        <v>9876.038084632517</v>
      </c>
    </row>
    <row r="349" spans="1:20" ht="66" x14ac:dyDescent="0.25">
      <c r="A349" s="249">
        <v>271</v>
      </c>
      <c r="B349" s="23" t="s">
        <v>603</v>
      </c>
      <c r="C349" s="36">
        <v>11212245.08</v>
      </c>
      <c r="D349" s="37">
        <v>1118210</v>
      </c>
      <c r="E349" s="37">
        <v>1118210</v>
      </c>
      <c r="F349" s="38">
        <f t="shared" si="33"/>
        <v>-10094035.08</v>
      </c>
      <c r="G349" s="39">
        <f t="shared" si="34"/>
        <v>-0.90026885855406225</v>
      </c>
      <c r="H349" s="40">
        <f t="shared" si="31"/>
        <v>0</v>
      </c>
      <c r="I349" s="23" t="s">
        <v>604</v>
      </c>
      <c r="J349" s="47"/>
      <c r="K349" s="47">
        <v>1</v>
      </c>
      <c r="L349" s="47"/>
      <c r="M349" s="47"/>
      <c r="N349" s="47">
        <v>1</v>
      </c>
      <c r="O349" s="7" t="s">
        <v>207</v>
      </c>
      <c r="P349" s="78" t="s">
        <v>9</v>
      </c>
      <c r="Q349" s="256"/>
    </row>
    <row r="350" spans="1:20" ht="18.75" customHeight="1" x14ac:dyDescent="0.25">
      <c r="A350" s="500">
        <v>272</v>
      </c>
      <c r="B350" s="439" t="s">
        <v>605</v>
      </c>
      <c r="C350" s="36">
        <v>1610220.86</v>
      </c>
      <c r="D350" s="37">
        <v>444962.04</v>
      </c>
      <c r="E350" s="37">
        <v>444962.04</v>
      </c>
      <c r="F350" s="38">
        <f t="shared" si="33"/>
        <v>-1165258.82</v>
      </c>
      <c r="G350" s="39">
        <f t="shared" si="34"/>
        <v>-0.72366396992273474</v>
      </c>
      <c r="H350" s="40">
        <f t="shared" si="31"/>
        <v>0</v>
      </c>
      <c r="I350" s="439" t="s">
        <v>606</v>
      </c>
      <c r="J350" s="388"/>
      <c r="K350" s="388">
        <v>1</v>
      </c>
      <c r="L350" s="388"/>
      <c r="M350" s="388"/>
      <c r="N350" s="47">
        <v>1</v>
      </c>
      <c r="O350" s="407" t="s">
        <v>207</v>
      </c>
      <c r="P350" s="435" t="s">
        <v>9</v>
      </c>
      <c r="Q350" s="372"/>
    </row>
    <row r="351" spans="1:20" ht="25.5" customHeight="1" x14ac:dyDescent="0.25">
      <c r="A351" s="502"/>
      <c r="B351" s="439"/>
      <c r="C351" s="36">
        <v>158616.9</v>
      </c>
      <c r="D351" s="37">
        <v>36001.800000000003</v>
      </c>
      <c r="E351" s="37">
        <v>36001.800000000003</v>
      </c>
      <c r="F351" s="38">
        <f t="shared" si="33"/>
        <v>-122615.09999999999</v>
      </c>
      <c r="G351" s="39">
        <f t="shared" si="34"/>
        <v>-0.77302670774677851</v>
      </c>
      <c r="H351" s="40">
        <f t="shared" ref="H351:H414" si="35">(D351-E351)/E351</f>
        <v>0</v>
      </c>
      <c r="I351" s="439"/>
      <c r="J351" s="402"/>
      <c r="K351" s="402"/>
      <c r="L351" s="402"/>
      <c r="M351" s="402"/>
      <c r="N351" s="47">
        <v>1</v>
      </c>
      <c r="O351" s="407"/>
      <c r="P351" s="435"/>
      <c r="Q351" s="373"/>
      <c r="R351" s="289"/>
      <c r="S351" s="291"/>
      <c r="T351" s="291"/>
    </row>
    <row r="352" spans="1:20" ht="44.25" customHeight="1" x14ac:dyDescent="0.25">
      <c r="A352" s="176">
        <v>273</v>
      </c>
      <c r="B352" s="23" t="s">
        <v>607</v>
      </c>
      <c r="C352" s="36">
        <v>10707570.4</v>
      </c>
      <c r="D352" s="37">
        <v>3615000</v>
      </c>
      <c r="E352" s="37">
        <v>3615000</v>
      </c>
      <c r="F352" s="38">
        <f t="shared" si="33"/>
        <v>-7092570.4000000004</v>
      </c>
      <c r="G352" s="39">
        <f t="shared" si="34"/>
        <v>-0.66238839765181468</v>
      </c>
      <c r="H352" s="40">
        <f t="shared" si="35"/>
        <v>0</v>
      </c>
      <c r="I352" s="23" t="s">
        <v>608</v>
      </c>
      <c r="J352" s="47">
        <v>1</v>
      </c>
      <c r="K352" s="47"/>
      <c r="L352" s="47"/>
      <c r="M352" s="47"/>
      <c r="N352" s="47"/>
      <c r="O352" s="7" t="s">
        <v>608</v>
      </c>
      <c r="P352" s="78" t="s">
        <v>9</v>
      </c>
      <c r="Q352" s="256"/>
      <c r="R352" s="289">
        <v>1732</v>
      </c>
      <c r="S352" s="341" t="s">
        <v>1946</v>
      </c>
      <c r="T352" s="319">
        <f t="shared" ref="T352:T360" si="36">E352/R352</f>
        <v>2087.1824480369514</v>
      </c>
    </row>
    <row r="353" spans="1:20" ht="79.2" x14ac:dyDescent="0.25">
      <c r="A353" s="131">
        <v>274</v>
      </c>
      <c r="B353" s="23" t="s">
        <v>609</v>
      </c>
      <c r="C353" s="36">
        <v>131093971.56</v>
      </c>
      <c r="D353" s="37">
        <v>66284900</v>
      </c>
      <c r="E353" s="37">
        <v>60300000</v>
      </c>
      <c r="F353" s="38">
        <f t="shared" si="33"/>
        <v>-70793971.560000002</v>
      </c>
      <c r="G353" s="39">
        <f t="shared" si="34"/>
        <v>-0.54002461530123469</v>
      </c>
      <c r="H353" s="40">
        <f t="shared" si="35"/>
        <v>9.9252072968490881E-2</v>
      </c>
      <c r="I353" s="23" t="s">
        <v>610</v>
      </c>
      <c r="J353" s="47"/>
      <c r="K353" s="47"/>
      <c r="L353" s="47">
        <v>1</v>
      </c>
      <c r="M353" s="47"/>
      <c r="N353" s="47">
        <v>1</v>
      </c>
      <c r="O353" s="7" t="s">
        <v>611</v>
      </c>
      <c r="P353" s="78" t="s">
        <v>62</v>
      </c>
      <c r="Q353" s="256"/>
      <c r="R353" s="278">
        <v>69481</v>
      </c>
      <c r="S353" s="256" t="s">
        <v>1947</v>
      </c>
      <c r="T353" s="319">
        <f t="shared" si="36"/>
        <v>867.86315683424243</v>
      </c>
    </row>
    <row r="354" spans="1:20" ht="45" customHeight="1" x14ac:dyDescent="0.25">
      <c r="A354" s="247">
        <v>275</v>
      </c>
      <c r="B354" s="23" t="s">
        <v>612</v>
      </c>
      <c r="C354" s="36">
        <v>34668060</v>
      </c>
      <c r="D354" s="37">
        <v>13983000</v>
      </c>
      <c r="E354" s="37">
        <v>13983000</v>
      </c>
      <c r="F354" s="38">
        <f t="shared" si="33"/>
        <v>-20685060</v>
      </c>
      <c r="G354" s="39">
        <f t="shared" si="34"/>
        <v>-0.59666044191685375</v>
      </c>
      <c r="H354" s="40">
        <f t="shared" si="35"/>
        <v>0</v>
      </c>
      <c r="I354" s="23" t="s">
        <v>608</v>
      </c>
      <c r="J354" s="47">
        <v>1</v>
      </c>
      <c r="K354" s="47"/>
      <c r="L354" s="47"/>
      <c r="M354" s="47"/>
      <c r="N354" s="47"/>
      <c r="O354" s="7" t="s">
        <v>608</v>
      </c>
      <c r="P354" s="78" t="s">
        <v>9</v>
      </c>
      <c r="Q354" s="256"/>
      <c r="R354" s="278">
        <v>11732</v>
      </c>
      <c r="S354" s="256" t="s">
        <v>1948</v>
      </c>
      <c r="T354" s="319">
        <f t="shared" si="36"/>
        <v>1191.8683941356971</v>
      </c>
    </row>
    <row r="355" spans="1:20" ht="44.25" customHeight="1" x14ac:dyDescent="0.25">
      <c r="A355" s="247">
        <v>276</v>
      </c>
      <c r="B355" s="23" t="s">
        <v>613</v>
      </c>
      <c r="C355" s="36">
        <v>12468282</v>
      </c>
      <c r="D355" s="37">
        <v>4235000</v>
      </c>
      <c r="E355" s="37">
        <v>4235000</v>
      </c>
      <c r="F355" s="38">
        <f t="shared" si="33"/>
        <v>-8233282</v>
      </c>
      <c r="G355" s="39">
        <f t="shared" si="34"/>
        <v>-0.66033812838047778</v>
      </c>
      <c r="H355" s="40">
        <f t="shared" si="35"/>
        <v>0</v>
      </c>
      <c r="I355" s="23" t="s">
        <v>608</v>
      </c>
      <c r="J355" s="47">
        <v>1</v>
      </c>
      <c r="K355" s="47"/>
      <c r="L355" s="47"/>
      <c r="M355" s="47"/>
      <c r="N355" s="47"/>
      <c r="O355" s="7" t="s">
        <v>608</v>
      </c>
      <c r="P355" s="78" t="s">
        <v>9</v>
      </c>
      <c r="Q355" s="256"/>
      <c r="R355" s="292">
        <v>2568</v>
      </c>
      <c r="S355" s="256" t="s">
        <v>1751</v>
      </c>
      <c r="T355" s="319">
        <f t="shared" si="36"/>
        <v>1649.1433021806854</v>
      </c>
    </row>
    <row r="356" spans="1:20" ht="45" customHeight="1" x14ac:dyDescent="0.25">
      <c r="A356" s="247">
        <v>277</v>
      </c>
      <c r="B356" s="23" t="s">
        <v>614</v>
      </c>
      <c r="C356" s="36">
        <v>12552622.32</v>
      </c>
      <c r="D356" s="37">
        <v>5804000</v>
      </c>
      <c r="E356" s="37">
        <v>5804000</v>
      </c>
      <c r="F356" s="38">
        <f t="shared" si="33"/>
        <v>-6748622.3200000003</v>
      </c>
      <c r="G356" s="39">
        <f t="shared" si="34"/>
        <v>-0.53762649333020007</v>
      </c>
      <c r="H356" s="40">
        <f t="shared" si="35"/>
        <v>0</v>
      </c>
      <c r="I356" s="23" t="s">
        <v>608</v>
      </c>
      <c r="J356" s="47">
        <v>1</v>
      </c>
      <c r="K356" s="47"/>
      <c r="L356" s="47"/>
      <c r="M356" s="47"/>
      <c r="N356" s="47"/>
      <c r="O356" s="7" t="s">
        <v>608</v>
      </c>
      <c r="P356" s="7" t="s">
        <v>9</v>
      </c>
      <c r="Q356" s="256"/>
      <c r="R356" s="292">
        <v>7741</v>
      </c>
      <c r="S356" s="256" t="s">
        <v>1751</v>
      </c>
      <c r="T356" s="319">
        <f t="shared" si="36"/>
        <v>749.77393101666451</v>
      </c>
    </row>
    <row r="357" spans="1:20" ht="42.75" customHeight="1" x14ac:dyDescent="0.25">
      <c r="A357" s="247">
        <v>278</v>
      </c>
      <c r="B357" s="23" t="s">
        <v>615</v>
      </c>
      <c r="C357" s="36">
        <v>8358327.9000000004</v>
      </c>
      <c r="D357" s="37">
        <v>3067814</v>
      </c>
      <c r="E357" s="37">
        <v>3067814</v>
      </c>
      <c r="F357" s="38">
        <f t="shared" si="33"/>
        <v>-5290513.9000000004</v>
      </c>
      <c r="G357" s="39">
        <f t="shared" si="34"/>
        <v>-0.63296319111864474</v>
      </c>
      <c r="H357" s="40">
        <f t="shared" si="35"/>
        <v>0</v>
      </c>
      <c r="I357" s="23" t="s">
        <v>608</v>
      </c>
      <c r="J357" s="47">
        <v>1</v>
      </c>
      <c r="K357" s="47"/>
      <c r="L357" s="47"/>
      <c r="M357" s="47"/>
      <c r="N357" s="47"/>
      <c r="O357" s="7" t="s">
        <v>608</v>
      </c>
      <c r="P357" s="7" t="s">
        <v>9</v>
      </c>
      <c r="Q357" s="256"/>
      <c r="R357" s="292">
        <v>1378</v>
      </c>
      <c r="S357" s="256" t="s">
        <v>1751</v>
      </c>
      <c r="T357" s="319">
        <f t="shared" si="36"/>
        <v>2226.2801161103048</v>
      </c>
    </row>
    <row r="358" spans="1:20" ht="44.25" customHeight="1" x14ac:dyDescent="0.25">
      <c r="A358" s="247">
        <v>279</v>
      </c>
      <c r="B358" s="23" t="s">
        <v>616</v>
      </c>
      <c r="C358" s="36">
        <v>28004532.640000001</v>
      </c>
      <c r="D358" s="37">
        <v>10200000</v>
      </c>
      <c r="E358" s="37">
        <v>10200000</v>
      </c>
      <c r="F358" s="38">
        <f t="shared" si="33"/>
        <v>-17804532.640000001</v>
      </c>
      <c r="G358" s="39">
        <f t="shared" si="34"/>
        <v>-0.63577324674110325</v>
      </c>
      <c r="H358" s="40">
        <f t="shared" si="35"/>
        <v>0</v>
      </c>
      <c r="I358" s="23" t="s">
        <v>608</v>
      </c>
      <c r="J358" s="47">
        <v>1</v>
      </c>
      <c r="K358" s="47"/>
      <c r="L358" s="47"/>
      <c r="M358" s="47"/>
      <c r="N358" s="47"/>
      <c r="O358" s="72" t="s">
        <v>608</v>
      </c>
      <c r="P358" s="7" t="s">
        <v>9</v>
      </c>
      <c r="Q358" s="256"/>
      <c r="R358" s="292">
        <v>5264</v>
      </c>
      <c r="S358" s="256" t="s">
        <v>1800</v>
      </c>
      <c r="T358" s="319">
        <f t="shared" si="36"/>
        <v>1937.6899696048631</v>
      </c>
    </row>
    <row r="359" spans="1:20" ht="69.75" customHeight="1" x14ac:dyDescent="0.25">
      <c r="A359" s="247">
        <v>280</v>
      </c>
      <c r="B359" s="22" t="s">
        <v>617</v>
      </c>
      <c r="C359" s="36">
        <v>324256092.72000003</v>
      </c>
      <c r="D359" s="37">
        <v>62500000</v>
      </c>
      <c r="E359" s="37">
        <v>62500000</v>
      </c>
      <c r="F359" s="38">
        <f t="shared" si="33"/>
        <v>-261756092.72000003</v>
      </c>
      <c r="G359" s="39">
        <f t="shared" si="34"/>
        <v>-0.80725111600610788</v>
      </c>
      <c r="H359" s="40">
        <f t="shared" si="35"/>
        <v>0</v>
      </c>
      <c r="I359" s="23" t="s">
        <v>9</v>
      </c>
      <c r="J359" s="47">
        <v>1</v>
      </c>
      <c r="K359" s="47"/>
      <c r="L359" s="47"/>
      <c r="M359" s="47"/>
      <c r="N359" s="47"/>
      <c r="O359" s="7" t="s">
        <v>608</v>
      </c>
      <c r="P359" s="7" t="s">
        <v>9</v>
      </c>
      <c r="Q359" s="256"/>
      <c r="R359" s="279">
        <v>2973.9</v>
      </c>
      <c r="S359" s="349" t="s">
        <v>1949</v>
      </c>
      <c r="T359" s="319">
        <f t="shared" si="36"/>
        <v>21016.174047546992</v>
      </c>
    </row>
    <row r="360" spans="1:20" ht="69.75" customHeight="1" x14ac:dyDescent="0.25">
      <c r="A360" s="247">
        <v>281</v>
      </c>
      <c r="B360" s="22" t="s">
        <v>618</v>
      </c>
      <c r="C360" s="36">
        <v>237478701.00999999</v>
      </c>
      <c r="D360" s="37">
        <v>122986000</v>
      </c>
      <c r="E360" s="37">
        <v>122986000</v>
      </c>
      <c r="F360" s="38">
        <f t="shared" si="33"/>
        <v>-114492701.00999999</v>
      </c>
      <c r="G360" s="39">
        <f t="shared" si="34"/>
        <v>-0.48211776686945418</v>
      </c>
      <c r="H360" s="40">
        <f t="shared" si="35"/>
        <v>0</v>
      </c>
      <c r="I360" s="23" t="s">
        <v>9</v>
      </c>
      <c r="J360" s="47">
        <v>1</v>
      </c>
      <c r="K360" s="47"/>
      <c r="L360" s="47"/>
      <c r="M360" s="47"/>
      <c r="N360" s="47"/>
      <c r="O360" s="72" t="s">
        <v>608</v>
      </c>
      <c r="P360" s="7" t="s">
        <v>9</v>
      </c>
      <c r="Q360" s="256"/>
      <c r="R360" s="279">
        <v>3857.2</v>
      </c>
      <c r="S360" s="349" t="s">
        <v>1813</v>
      </c>
      <c r="T360" s="319">
        <f t="shared" si="36"/>
        <v>31884.786892046046</v>
      </c>
    </row>
    <row r="361" spans="1:20" ht="71.25" customHeight="1" x14ac:dyDescent="0.25">
      <c r="A361" s="247">
        <v>282</v>
      </c>
      <c r="B361" s="22" t="s">
        <v>619</v>
      </c>
      <c r="C361" s="36">
        <v>23599553.73</v>
      </c>
      <c r="D361" s="37">
        <v>11385000</v>
      </c>
      <c r="E361" s="37">
        <v>11385000</v>
      </c>
      <c r="F361" s="38">
        <f t="shared" si="33"/>
        <v>-12214553.73</v>
      </c>
      <c r="G361" s="39">
        <f t="shared" si="34"/>
        <v>-0.51757562324039763</v>
      </c>
      <c r="H361" s="40">
        <f t="shared" si="35"/>
        <v>0</v>
      </c>
      <c r="I361" s="23" t="s">
        <v>9</v>
      </c>
      <c r="J361" s="47">
        <v>1</v>
      </c>
      <c r="K361" s="47"/>
      <c r="L361" s="47"/>
      <c r="M361" s="47"/>
      <c r="N361" s="47"/>
      <c r="O361" s="72" t="s">
        <v>608</v>
      </c>
      <c r="P361" s="7" t="s">
        <v>9</v>
      </c>
      <c r="Q361" s="256"/>
    </row>
    <row r="362" spans="1:20" ht="84.75" customHeight="1" x14ac:dyDescent="0.25">
      <c r="A362" s="247">
        <v>283</v>
      </c>
      <c r="B362" s="22" t="s">
        <v>620</v>
      </c>
      <c r="C362" s="36">
        <v>939837712.90999997</v>
      </c>
      <c r="D362" s="37">
        <v>790000000</v>
      </c>
      <c r="E362" s="37">
        <v>790000000</v>
      </c>
      <c r="F362" s="38">
        <f t="shared" si="33"/>
        <v>-149837712.90999997</v>
      </c>
      <c r="G362" s="39">
        <f t="shared" si="34"/>
        <v>-0.1594293470582922</v>
      </c>
      <c r="H362" s="40">
        <f t="shared" si="35"/>
        <v>0</v>
      </c>
      <c r="I362" s="23" t="s">
        <v>9</v>
      </c>
      <c r="J362" s="47">
        <v>1</v>
      </c>
      <c r="K362" s="47"/>
      <c r="L362" s="47"/>
      <c r="M362" s="47"/>
      <c r="N362" s="47"/>
      <c r="O362" s="72" t="s">
        <v>608</v>
      </c>
      <c r="P362" s="7" t="s">
        <v>9</v>
      </c>
      <c r="Q362" s="256"/>
    </row>
    <row r="363" spans="1:20" ht="113.25" customHeight="1" x14ac:dyDescent="0.25">
      <c r="A363" s="247">
        <v>284</v>
      </c>
      <c r="B363" s="22" t="s">
        <v>621</v>
      </c>
      <c r="C363" s="36">
        <v>1198294037</v>
      </c>
      <c r="D363" s="37">
        <v>565500000</v>
      </c>
      <c r="E363" s="37">
        <v>656490000</v>
      </c>
      <c r="F363" s="38">
        <f t="shared" si="33"/>
        <v>-541804037</v>
      </c>
      <c r="G363" s="39">
        <f t="shared" si="34"/>
        <v>-0.45214615133731156</v>
      </c>
      <c r="H363" s="40">
        <f t="shared" si="35"/>
        <v>-0.13860074030069003</v>
      </c>
      <c r="I363" s="23" t="s">
        <v>622</v>
      </c>
      <c r="J363" s="47"/>
      <c r="K363" s="47"/>
      <c r="L363" s="47">
        <v>1</v>
      </c>
      <c r="M363" s="47"/>
      <c r="N363" s="47"/>
      <c r="O363" s="7" t="s">
        <v>623</v>
      </c>
      <c r="P363" s="73" t="s">
        <v>62</v>
      </c>
      <c r="Q363" s="256"/>
    </row>
    <row r="364" spans="1:20" ht="70.5" customHeight="1" x14ac:dyDescent="0.25">
      <c r="A364" s="247">
        <v>285</v>
      </c>
      <c r="B364" s="22" t="s">
        <v>624</v>
      </c>
      <c r="C364" s="36">
        <v>401867900.32999998</v>
      </c>
      <c r="D364" s="37">
        <v>350000000</v>
      </c>
      <c r="E364" s="37">
        <v>350000000</v>
      </c>
      <c r="F364" s="38">
        <f t="shared" si="33"/>
        <v>-51867900.329999983</v>
      </c>
      <c r="G364" s="39">
        <f t="shared" si="34"/>
        <v>-0.12906703990890506</v>
      </c>
      <c r="H364" s="40">
        <f t="shared" si="35"/>
        <v>0</v>
      </c>
      <c r="I364" s="23" t="s">
        <v>9</v>
      </c>
      <c r="J364" s="47">
        <v>1</v>
      </c>
      <c r="K364" s="47"/>
      <c r="L364" s="47"/>
      <c r="M364" s="47"/>
      <c r="N364" s="47"/>
      <c r="O364" s="72" t="s">
        <v>608</v>
      </c>
      <c r="P364" s="73" t="s">
        <v>9</v>
      </c>
      <c r="Q364" s="256"/>
    </row>
    <row r="365" spans="1:20" ht="102" customHeight="1" x14ac:dyDescent="0.25">
      <c r="A365" s="247">
        <v>286</v>
      </c>
      <c r="B365" s="22" t="s">
        <v>625</v>
      </c>
      <c r="C365" s="36">
        <v>34477195.409999996</v>
      </c>
      <c r="D365" s="37">
        <v>24719000</v>
      </c>
      <c r="E365" s="37">
        <v>27910000</v>
      </c>
      <c r="F365" s="38">
        <f t="shared" si="33"/>
        <v>-6567195.4099999964</v>
      </c>
      <c r="G365" s="39">
        <f t="shared" si="34"/>
        <v>-0.19047939752359333</v>
      </c>
      <c r="H365" s="40">
        <f t="shared" si="35"/>
        <v>-0.11433178072375492</v>
      </c>
      <c r="I365" s="23" t="s">
        <v>626</v>
      </c>
      <c r="J365" s="47"/>
      <c r="K365" s="47"/>
      <c r="L365" s="47">
        <v>1</v>
      </c>
      <c r="M365" s="47"/>
      <c r="N365" s="47"/>
      <c r="O365" s="7" t="s">
        <v>627</v>
      </c>
      <c r="P365" s="73" t="s">
        <v>62</v>
      </c>
      <c r="Q365" s="256"/>
      <c r="R365" s="289"/>
      <c r="S365" s="291"/>
      <c r="T365" s="291"/>
    </row>
    <row r="366" spans="1:20" ht="54" customHeight="1" x14ac:dyDescent="0.25">
      <c r="A366" s="500">
        <v>287</v>
      </c>
      <c r="B366" s="439" t="s">
        <v>628</v>
      </c>
      <c r="C366" s="36">
        <v>283040337.25999999</v>
      </c>
      <c r="D366" s="37">
        <v>174463129</v>
      </c>
      <c r="E366" s="37">
        <v>293621000</v>
      </c>
      <c r="F366" s="38">
        <f t="shared" si="33"/>
        <v>10580662.74000001</v>
      </c>
      <c r="G366" s="39">
        <f t="shared" si="34"/>
        <v>3.7382172599238553E-2</v>
      </c>
      <c r="H366" s="40">
        <f t="shared" si="35"/>
        <v>-0.40582203248405258</v>
      </c>
      <c r="I366" s="439" t="s">
        <v>629</v>
      </c>
      <c r="J366" s="388"/>
      <c r="K366" s="388"/>
      <c r="L366" s="388">
        <v>1</v>
      </c>
      <c r="M366" s="388"/>
      <c r="N366" s="47"/>
      <c r="O366" s="407" t="s">
        <v>630</v>
      </c>
      <c r="P366" s="435" t="s">
        <v>62</v>
      </c>
      <c r="Q366" s="378"/>
      <c r="R366" s="267">
        <v>58466</v>
      </c>
      <c r="S366" s="346" t="s">
        <v>1704</v>
      </c>
      <c r="T366" s="319">
        <f t="shared" ref="T366:T373" si="37">E366/R366</f>
        <v>5022.0812095919</v>
      </c>
    </row>
    <row r="367" spans="1:20" ht="18" customHeight="1" x14ac:dyDescent="0.25">
      <c r="A367" s="501"/>
      <c r="B367" s="439"/>
      <c r="C367" s="36">
        <v>232809412.44</v>
      </c>
      <c r="D367" s="37">
        <v>147354771</v>
      </c>
      <c r="E367" s="37">
        <v>249403000</v>
      </c>
      <c r="F367" s="38">
        <f t="shared" si="33"/>
        <v>16593587.560000002</v>
      </c>
      <c r="G367" s="39">
        <f t="shared" si="34"/>
        <v>7.1275415311125051E-2</v>
      </c>
      <c r="H367" s="40">
        <f t="shared" si="35"/>
        <v>-0.40917001399341629</v>
      </c>
      <c r="I367" s="439"/>
      <c r="J367" s="389"/>
      <c r="K367" s="389"/>
      <c r="L367" s="389"/>
      <c r="M367" s="389"/>
      <c r="N367" s="47"/>
      <c r="O367" s="407"/>
      <c r="P367" s="435"/>
      <c r="Q367" s="379"/>
      <c r="R367" s="267">
        <v>48566</v>
      </c>
      <c r="S367" s="348" t="s">
        <v>1704</v>
      </c>
      <c r="T367" s="319">
        <f t="shared" si="37"/>
        <v>5135.3415970020178</v>
      </c>
    </row>
    <row r="368" spans="1:20" ht="46.5" customHeight="1" x14ac:dyDescent="0.25">
      <c r="A368" s="502"/>
      <c r="B368" s="439"/>
      <c r="C368" s="36">
        <v>2129502392.3699999</v>
      </c>
      <c r="D368" s="37">
        <v>940676496</v>
      </c>
      <c r="E368" s="37">
        <v>2050752000</v>
      </c>
      <c r="F368" s="38">
        <f t="shared" si="33"/>
        <v>-78750392.369999886</v>
      </c>
      <c r="G368" s="39">
        <f t="shared" si="34"/>
        <v>-3.6980654566138214E-2</v>
      </c>
      <c r="H368" s="40">
        <f t="shared" si="35"/>
        <v>-0.5413016805542552</v>
      </c>
      <c r="I368" s="439"/>
      <c r="J368" s="402"/>
      <c r="K368" s="402"/>
      <c r="L368" s="402"/>
      <c r="M368" s="402"/>
      <c r="N368" s="47"/>
      <c r="O368" s="407"/>
      <c r="P368" s="435"/>
      <c r="Q368" s="379"/>
      <c r="R368" s="289">
        <v>511891</v>
      </c>
      <c r="S368" s="347" t="s">
        <v>1704</v>
      </c>
      <c r="T368" s="319">
        <f t="shared" si="37"/>
        <v>4006.2278883590452</v>
      </c>
    </row>
    <row r="369" spans="1:20" ht="112.5" customHeight="1" x14ac:dyDescent="0.25">
      <c r="A369" s="131">
        <v>288</v>
      </c>
      <c r="B369" s="22" t="s">
        <v>631</v>
      </c>
      <c r="C369" s="36">
        <v>331009827.00999999</v>
      </c>
      <c r="D369" s="37">
        <v>169445000</v>
      </c>
      <c r="E369" s="37">
        <v>207000000</v>
      </c>
      <c r="F369" s="38">
        <f t="shared" si="33"/>
        <v>-124009827.00999999</v>
      </c>
      <c r="G369" s="39">
        <f t="shared" si="34"/>
        <v>-0.37464092268853877</v>
      </c>
      <c r="H369" s="40">
        <f t="shared" si="35"/>
        <v>-0.18142512077294687</v>
      </c>
      <c r="I369" s="23" t="s">
        <v>632</v>
      </c>
      <c r="J369" s="47"/>
      <c r="K369" s="47"/>
      <c r="L369" s="47">
        <v>1</v>
      </c>
      <c r="M369" s="47"/>
      <c r="N369" s="47"/>
      <c r="O369" s="7" t="s">
        <v>633</v>
      </c>
      <c r="P369" s="73" t="s">
        <v>62</v>
      </c>
      <c r="Q369" s="256"/>
      <c r="R369" s="279">
        <v>11654.5</v>
      </c>
      <c r="S369" s="349" t="s">
        <v>1950</v>
      </c>
      <c r="T369" s="319">
        <f t="shared" si="37"/>
        <v>17761.37972456991</v>
      </c>
    </row>
    <row r="370" spans="1:20" ht="93" customHeight="1" x14ac:dyDescent="0.25">
      <c r="A370" s="176">
        <v>289</v>
      </c>
      <c r="B370" s="172" t="s">
        <v>634</v>
      </c>
      <c r="C370" s="36">
        <v>286705179.32999998</v>
      </c>
      <c r="D370" s="37">
        <v>49550000</v>
      </c>
      <c r="E370" s="37">
        <v>49550000</v>
      </c>
      <c r="F370" s="38">
        <f t="shared" si="33"/>
        <v>-237155179.32999998</v>
      </c>
      <c r="G370" s="39">
        <f t="shared" si="34"/>
        <v>-0.82717438130767929</v>
      </c>
      <c r="H370" s="40">
        <f t="shared" si="35"/>
        <v>0</v>
      </c>
      <c r="I370" s="23" t="s">
        <v>635</v>
      </c>
      <c r="J370" s="47"/>
      <c r="K370" s="47"/>
      <c r="L370" s="47">
        <v>1</v>
      </c>
      <c r="M370" s="47"/>
      <c r="N370" s="47">
        <v>1</v>
      </c>
      <c r="O370" s="7" t="s">
        <v>636</v>
      </c>
      <c r="P370" s="170" t="s">
        <v>62</v>
      </c>
      <c r="R370" s="279">
        <v>3304.6</v>
      </c>
      <c r="S370" s="256" t="s">
        <v>1951</v>
      </c>
      <c r="T370" s="319">
        <f t="shared" si="37"/>
        <v>14994.250438782305</v>
      </c>
    </row>
    <row r="371" spans="1:20" ht="45.75" customHeight="1" x14ac:dyDescent="0.25">
      <c r="A371" s="247">
        <v>290</v>
      </c>
      <c r="B371" s="22" t="s">
        <v>637</v>
      </c>
      <c r="C371" s="36">
        <v>11681070.18</v>
      </c>
      <c r="D371" s="37">
        <v>8345292</v>
      </c>
      <c r="E371" s="37">
        <v>8345292</v>
      </c>
      <c r="F371" s="38">
        <f t="shared" si="33"/>
        <v>-3335778.1799999997</v>
      </c>
      <c r="G371" s="39">
        <f t="shared" si="34"/>
        <v>-0.2855712814491454</v>
      </c>
      <c r="H371" s="40">
        <f t="shared" si="35"/>
        <v>0</v>
      </c>
      <c r="I371" s="23" t="s">
        <v>68</v>
      </c>
      <c r="J371" s="47">
        <v>1</v>
      </c>
      <c r="K371" s="47"/>
      <c r="L371" s="47"/>
      <c r="M371" s="47"/>
      <c r="N371" s="47"/>
      <c r="O371" s="7" t="s">
        <v>638</v>
      </c>
      <c r="P371" s="82" t="s">
        <v>9</v>
      </c>
      <c r="Q371" s="256"/>
      <c r="R371" s="279">
        <v>227.1</v>
      </c>
      <c r="S371" s="256" t="s">
        <v>1770</v>
      </c>
      <c r="T371" s="319">
        <f t="shared" si="37"/>
        <v>36747.212681638048</v>
      </c>
    </row>
    <row r="372" spans="1:20" ht="45" customHeight="1" x14ac:dyDescent="0.25">
      <c r="A372" s="247">
        <v>291</v>
      </c>
      <c r="B372" s="22" t="s">
        <v>639</v>
      </c>
      <c r="C372" s="36">
        <v>42453016.799999997</v>
      </c>
      <c r="D372" s="37">
        <v>29226000</v>
      </c>
      <c r="E372" s="37">
        <v>25500000</v>
      </c>
      <c r="F372" s="38">
        <f t="shared" si="33"/>
        <v>-16953016.799999997</v>
      </c>
      <c r="G372" s="39">
        <f t="shared" si="34"/>
        <v>-0.39933597369221585</v>
      </c>
      <c r="H372" s="199">
        <f t="shared" si="35"/>
        <v>0.14611764705882352</v>
      </c>
      <c r="I372" s="23" t="s">
        <v>640</v>
      </c>
      <c r="J372" s="47"/>
      <c r="K372" s="47"/>
      <c r="L372" s="47">
        <v>1</v>
      </c>
      <c r="M372" s="47"/>
      <c r="N372" s="47">
        <v>1</v>
      </c>
      <c r="O372" s="7" t="s">
        <v>641</v>
      </c>
      <c r="P372" s="82" t="s">
        <v>9</v>
      </c>
      <c r="Q372" s="269" t="s">
        <v>1619</v>
      </c>
      <c r="R372" s="278">
        <v>41456</v>
      </c>
      <c r="S372" s="256" t="s">
        <v>1952</v>
      </c>
      <c r="T372" s="319">
        <f t="shared" si="37"/>
        <v>615.10999614048626</v>
      </c>
    </row>
    <row r="373" spans="1:20" ht="42.75" customHeight="1" x14ac:dyDescent="0.25">
      <c r="A373" s="247">
        <v>292</v>
      </c>
      <c r="B373" s="22" t="s">
        <v>642</v>
      </c>
      <c r="C373" s="36">
        <v>120237091.2</v>
      </c>
      <c r="D373" s="37">
        <v>18238330</v>
      </c>
      <c r="E373" s="37">
        <v>23350000</v>
      </c>
      <c r="F373" s="38">
        <f t="shared" si="33"/>
        <v>-96887091.200000003</v>
      </c>
      <c r="G373" s="39">
        <f t="shared" si="34"/>
        <v>-0.80580035855025745</v>
      </c>
      <c r="H373" s="40">
        <f t="shared" si="35"/>
        <v>-0.21891520342612419</v>
      </c>
      <c r="I373" s="23" t="s">
        <v>643</v>
      </c>
      <c r="J373" s="47"/>
      <c r="K373" s="47"/>
      <c r="L373" s="47"/>
      <c r="M373" s="47">
        <v>1</v>
      </c>
      <c r="N373" s="47"/>
      <c r="O373" s="7" t="s">
        <v>644</v>
      </c>
      <c r="P373" s="82" t="s">
        <v>9</v>
      </c>
      <c r="Q373" s="269" t="s">
        <v>1619</v>
      </c>
      <c r="R373" s="278">
        <v>162132</v>
      </c>
      <c r="S373" s="256" t="s">
        <v>1953</v>
      </c>
      <c r="T373" s="319">
        <f t="shared" si="37"/>
        <v>144.01845409912912</v>
      </c>
    </row>
    <row r="374" spans="1:20" ht="96" customHeight="1" x14ac:dyDescent="0.25">
      <c r="A374" s="247">
        <v>293</v>
      </c>
      <c r="B374" s="88" t="s">
        <v>645</v>
      </c>
      <c r="C374" s="36">
        <v>83699057.700000003</v>
      </c>
      <c r="D374" s="37">
        <v>10268136</v>
      </c>
      <c r="E374" s="37">
        <v>15340000</v>
      </c>
      <c r="F374" s="38">
        <f t="shared" si="33"/>
        <v>-68359057.700000003</v>
      </c>
      <c r="G374" s="39">
        <f t="shared" si="34"/>
        <v>-0.81672434049397902</v>
      </c>
      <c r="H374" s="40">
        <f t="shared" si="35"/>
        <v>-0.33062998696219037</v>
      </c>
      <c r="I374" s="23" t="s">
        <v>646</v>
      </c>
      <c r="J374" s="47"/>
      <c r="K374" s="47"/>
      <c r="L374" s="47">
        <v>1</v>
      </c>
      <c r="M374" s="47"/>
      <c r="N374" s="47"/>
      <c r="O374" s="80" t="s">
        <v>1580</v>
      </c>
      <c r="P374" s="81" t="s">
        <v>62</v>
      </c>
      <c r="Q374" s="256"/>
      <c r="R374" s="278"/>
      <c r="S374" s="312"/>
      <c r="T374" s="312"/>
    </row>
    <row r="375" spans="1:20" ht="42.75" customHeight="1" x14ac:dyDescent="0.25">
      <c r="A375" s="247">
        <v>294</v>
      </c>
      <c r="B375" s="22" t="s">
        <v>647</v>
      </c>
      <c r="C375" s="36">
        <v>23224111.91</v>
      </c>
      <c r="D375" s="37">
        <v>7700000</v>
      </c>
      <c r="E375" s="37">
        <v>9400000</v>
      </c>
      <c r="F375" s="38">
        <f t="shared" si="33"/>
        <v>-13824111.91</v>
      </c>
      <c r="G375" s="39">
        <f t="shared" si="34"/>
        <v>-0.59524824732038595</v>
      </c>
      <c r="H375" s="40">
        <f t="shared" si="35"/>
        <v>-0.18085106382978725</v>
      </c>
      <c r="I375" s="23" t="s">
        <v>648</v>
      </c>
      <c r="J375" s="47"/>
      <c r="K375" s="47"/>
      <c r="L375" s="47"/>
      <c r="M375" s="47">
        <v>1</v>
      </c>
      <c r="N375" s="47"/>
      <c r="O375" s="7" t="s">
        <v>649</v>
      </c>
      <c r="P375" s="82" t="s">
        <v>9</v>
      </c>
      <c r="Q375" s="269" t="s">
        <v>1619</v>
      </c>
      <c r="R375" s="289">
        <v>10931</v>
      </c>
      <c r="S375" s="349" t="s">
        <v>1624</v>
      </c>
      <c r="T375" s="319">
        <f t="shared" ref="T375:T382" si="38">E375/R375</f>
        <v>859.93962126063491</v>
      </c>
    </row>
    <row r="376" spans="1:20" ht="44.25" customHeight="1" x14ac:dyDescent="0.25">
      <c r="A376" s="247">
        <v>295</v>
      </c>
      <c r="B376" s="22" t="s">
        <v>650</v>
      </c>
      <c r="C376" s="36">
        <v>64214413.920000002</v>
      </c>
      <c r="D376" s="37">
        <v>45000000</v>
      </c>
      <c r="E376" s="37">
        <v>45000000</v>
      </c>
      <c r="F376" s="38">
        <f t="shared" si="33"/>
        <v>-19214413.920000002</v>
      </c>
      <c r="G376" s="39">
        <f t="shared" si="34"/>
        <v>-0.299222756185828</v>
      </c>
      <c r="H376" s="40">
        <f t="shared" si="35"/>
        <v>0</v>
      </c>
      <c r="I376" s="23" t="s">
        <v>651</v>
      </c>
      <c r="J376" s="47"/>
      <c r="K376" s="47">
        <v>1</v>
      </c>
      <c r="L376" s="47"/>
      <c r="M376" s="47"/>
      <c r="N376" s="47">
        <v>1</v>
      </c>
      <c r="O376" s="7" t="s">
        <v>652</v>
      </c>
      <c r="P376" s="82" t="s">
        <v>9</v>
      </c>
      <c r="Q376" s="269"/>
      <c r="R376" s="292">
        <v>30453</v>
      </c>
      <c r="S376" s="349" t="s">
        <v>1707</v>
      </c>
      <c r="T376" s="319">
        <f t="shared" si="38"/>
        <v>1477.6869273963157</v>
      </c>
    </row>
    <row r="377" spans="1:20" ht="42" customHeight="1" x14ac:dyDescent="0.25">
      <c r="A377" s="247">
        <v>296</v>
      </c>
      <c r="B377" s="22" t="s">
        <v>653</v>
      </c>
      <c r="C377" s="36">
        <v>10358412.27</v>
      </c>
      <c r="D377" s="37">
        <v>2020678</v>
      </c>
      <c r="E377" s="37">
        <v>2075000</v>
      </c>
      <c r="F377" s="38">
        <f t="shared" si="33"/>
        <v>-8283412.2699999996</v>
      </c>
      <c r="G377" s="39">
        <f t="shared" si="34"/>
        <v>-0.79967972446804336</v>
      </c>
      <c r="H377" s="40">
        <f t="shared" si="35"/>
        <v>-2.6179277108433735E-2</v>
      </c>
      <c r="I377" s="23" t="s">
        <v>654</v>
      </c>
      <c r="J377" s="47"/>
      <c r="K377" s="47"/>
      <c r="L377" s="47"/>
      <c r="M377" s="47">
        <v>1</v>
      </c>
      <c r="N377" s="47">
        <v>1</v>
      </c>
      <c r="O377" s="80" t="s">
        <v>1581</v>
      </c>
      <c r="P377" s="82" t="s">
        <v>9</v>
      </c>
      <c r="Q377" s="269" t="s">
        <v>1619</v>
      </c>
      <c r="R377" s="292">
        <v>1371</v>
      </c>
      <c r="S377" s="349" t="s">
        <v>1954</v>
      </c>
      <c r="T377" s="319">
        <f t="shared" si="38"/>
        <v>1513.4938001458788</v>
      </c>
    </row>
    <row r="378" spans="1:20" ht="42.75" customHeight="1" x14ac:dyDescent="0.25">
      <c r="A378" s="247">
        <v>297</v>
      </c>
      <c r="B378" s="22" t="s">
        <v>656</v>
      </c>
      <c r="C378" s="36">
        <v>150920216.49000001</v>
      </c>
      <c r="D378" s="37">
        <v>32570000</v>
      </c>
      <c r="E378" s="37">
        <v>29300000</v>
      </c>
      <c r="F378" s="38">
        <f t="shared" si="33"/>
        <v>-121620216.49000001</v>
      </c>
      <c r="G378" s="39">
        <f t="shared" si="34"/>
        <v>-0.80585768638927557</v>
      </c>
      <c r="H378" s="199">
        <f t="shared" si="35"/>
        <v>0.11160409556313994</v>
      </c>
      <c r="I378" s="23" t="s">
        <v>657</v>
      </c>
      <c r="J378" s="47"/>
      <c r="K378" s="47"/>
      <c r="L378" s="47"/>
      <c r="M378" s="47">
        <v>1</v>
      </c>
      <c r="N378" s="47">
        <v>1</v>
      </c>
      <c r="O378" s="7" t="s">
        <v>655</v>
      </c>
      <c r="P378" s="82" t="s">
        <v>9</v>
      </c>
      <c r="Q378" s="269" t="s">
        <v>1619</v>
      </c>
      <c r="R378" s="292">
        <v>168378</v>
      </c>
      <c r="S378" s="349" t="s">
        <v>1955</v>
      </c>
      <c r="T378" s="319">
        <f t="shared" si="38"/>
        <v>174.01323213246386</v>
      </c>
    </row>
    <row r="379" spans="1:20" ht="57.75" customHeight="1" x14ac:dyDescent="0.25">
      <c r="A379" s="247">
        <v>298</v>
      </c>
      <c r="B379" s="22" t="s">
        <v>658</v>
      </c>
      <c r="C379" s="36">
        <v>6596785.7999999998</v>
      </c>
      <c r="D379" s="37">
        <v>764000</v>
      </c>
      <c r="E379" s="37">
        <v>764000</v>
      </c>
      <c r="F379" s="38">
        <f t="shared" si="33"/>
        <v>-5832785.7999999998</v>
      </c>
      <c r="G379" s="39">
        <f t="shared" si="34"/>
        <v>-0.88418602283554515</v>
      </c>
      <c r="H379" s="40">
        <f t="shared" si="35"/>
        <v>0</v>
      </c>
      <c r="I379" s="23" t="s">
        <v>659</v>
      </c>
      <c r="J379" s="47">
        <v>1</v>
      </c>
      <c r="K379" s="47"/>
      <c r="L379" s="47"/>
      <c r="M379" s="47"/>
      <c r="N379" s="47"/>
      <c r="O379" s="80" t="s">
        <v>116</v>
      </c>
      <c r="P379" s="82" t="s">
        <v>9</v>
      </c>
      <c r="Q379" s="256"/>
      <c r="R379" s="292">
        <v>5940</v>
      </c>
      <c r="S379" s="349" t="s">
        <v>1704</v>
      </c>
      <c r="T379" s="319">
        <f t="shared" si="38"/>
        <v>128.61952861952861</v>
      </c>
    </row>
    <row r="380" spans="1:20" ht="41.25" customHeight="1" x14ac:dyDescent="0.25">
      <c r="A380" s="247">
        <v>299</v>
      </c>
      <c r="B380" s="22" t="s">
        <v>660</v>
      </c>
      <c r="C380" s="36">
        <v>56203786.530000001</v>
      </c>
      <c r="D380" s="37">
        <v>10919500</v>
      </c>
      <c r="E380" s="37">
        <v>1737237</v>
      </c>
      <c r="F380" s="38">
        <f t="shared" si="33"/>
        <v>-54466549.530000001</v>
      </c>
      <c r="G380" s="39">
        <f t="shared" si="34"/>
        <v>-0.96909039217361781</v>
      </c>
      <c r="H380" s="199">
        <f t="shared" si="35"/>
        <v>5.2855557416748553</v>
      </c>
      <c r="I380" s="23" t="s">
        <v>661</v>
      </c>
      <c r="J380" s="47"/>
      <c r="K380" s="47"/>
      <c r="L380" s="47"/>
      <c r="M380" s="47">
        <v>1</v>
      </c>
      <c r="N380" s="47">
        <v>1</v>
      </c>
      <c r="O380" s="7" t="s">
        <v>655</v>
      </c>
      <c r="P380" s="82" t="s">
        <v>9</v>
      </c>
      <c r="Q380" s="269" t="s">
        <v>1619</v>
      </c>
      <c r="R380" s="292">
        <v>83521</v>
      </c>
      <c r="S380" s="349" t="s">
        <v>1956</v>
      </c>
      <c r="T380" s="319">
        <f t="shared" si="38"/>
        <v>20.800002394607343</v>
      </c>
    </row>
    <row r="381" spans="1:20" ht="52.8" x14ac:dyDescent="0.25">
      <c r="A381" s="247">
        <v>300</v>
      </c>
      <c r="B381" s="22" t="s">
        <v>662</v>
      </c>
      <c r="C381" s="36">
        <v>1076973907.2</v>
      </c>
      <c r="D381" s="37">
        <v>601806000</v>
      </c>
      <c r="E381" s="37">
        <v>669914000</v>
      </c>
      <c r="F381" s="38">
        <f t="shared" si="33"/>
        <v>-407059907.20000005</v>
      </c>
      <c r="G381" s="39">
        <f t="shared" si="34"/>
        <v>-0.37796635970346376</v>
      </c>
      <c r="H381" s="40">
        <f t="shared" si="35"/>
        <v>-0.10166678110921701</v>
      </c>
      <c r="I381" s="23" t="s">
        <v>663</v>
      </c>
      <c r="J381" s="47"/>
      <c r="K381" s="47"/>
      <c r="L381" s="47">
        <v>1</v>
      </c>
      <c r="M381" s="47"/>
      <c r="N381" s="47"/>
      <c r="O381" s="7" t="s">
        <v>664</v>
      </c>
      <c r="P381" s="82" t="s">
        <v>62</v>
      </c>
      <c r="Q381" s="269" t="s">
        <v>1619</v>
      </c>
      <c r="R381" s="279">
        <v>126391.9</v>
      </c>
      <c r="S381" s="349" t="s">
        <v>1751</v>
      </c>
      <c r="T381" s="319">
        <f t="shared" si="38"/>
        <v>5300.292186445492</v>
      </c>
    </row>
    <row r="382" spans="1:20" ht="54.75" customHeight="1" x14ac:dyDescent="0.25">
      <c r="A382" s="247">
        <v>301</v>
      </c>
      <c r="B382" s="22" t="s">
        <v>665</v>
      </c>
      <c r="C382" s="36">
        <v>463648735.91000003</v>
      </c>
      <c r="D382" s="37">
        <v>187686940</v>
      </c>
      <c r="E382" s="37">
        <v>333686000</v>
      </c>
      <c r="F382" s="38">
        <f t="shared" si="33"/>
        <v>-129962735.91000003</v>
      </c>
      <c r="G382" s="39">
        <f t="shared" si="34"/>
        <v>-0.28030430333196771</v>
      </c>
      <c r="H382" s="40">
        <f t="shared" si="35"/>
        <v>-0.43753426874366919</v>
      </c>
      <c r="I382" s="23" t="s">
        <v>666</v>
      </c>
      <c r="J382" s="47"/>
      <c r="K382" s="47"/>
      <c r="L382" s="47">
        <v>1</v>
      </c>
      <c r="M382" s="47"/>
      <c r="N382" s="47"/>
      <c r="O382" s="7" t="s">
        <v>667</v>
      </c>
      <c r="P382" s="82" t="s">
        <v>62</v>
      </c>
      <c r="Q382" s="269" t="s">
        <v>1619</v>
      </c>
      <c r="R382" s="279">
        <v>10724.4</v>
      </c>
      <c r="S382" s="349" t="s">
        <v>1813</v>
      </c>
      <c r="T382" s="319">
        <f t="shared" si="38"/>
        <v>31114.654432882027</v>
      </c>
    </row>
    <row r="383" spans="1:20" ht="54.75" customHeight="1" x14ac:dyDescent="0.25">
      <c r="A383" s="247">
        <v>302</v>
      </c>
      <c r="B383" s="22" t="s">
        <v>668</v>
      </c>
      <c r="C383" s="36">
        <v>165052639.69</v>
      </c>
      <c r="D383" s="37">
        <v>80796000</v>
      </c>
      <c r="E383" s="37">
        <v>75154500</v>
      </c>
      <c r="F383" s="38">
        <f t="shared" si="33"/>
        <v>-89898139.689999998</v>
      </c>
      <c r="G383" s="39">
        <f t="shared" si="34"/>
        <v>-0.54466344712114678</v>
      </c>
      <c r="H383" s="199">
        <f t="shared" si="35"/>
        <v>7.5065365347384394E-2</v>
      </c>
      <c r="I383" s="23" t="s">
        <v>669</v>
      </c>
      <c r="J383" s="47"/>
      <c r="K383" s="47"/>
      <c r="L383" s="47">
        <v>1</v>
      </c>
      <c r="M383" s="47"/>
      <c r="N383" s="47">
        <v>1</v>
      </c>
      <c r="O383" s="7" t="s">
        <v>670</v>
      </c>
      <c r="P383" s="82" t="s">
        <v>62</v>
      </c>
      <c r="Q383" s="269" t="s">
        <v>1619</v>
      </c>
    </row>
    <row r="384" spans="1:20" ht="44.25" customHeight="1" x14ac:dyDescent="0.25">
      <c r="A384" s="247">
        <v>303</v>
      </c>
      <c r="B384" s="22" t="s">
        <v>671</v>
      </c>
      <c r="C384" s="36">
        <v>1200744064.1900001</v>
      </c>
      <c r="D384" s="37">
        <v>675659812</v>
      </c>
      <c r="E384" s="37">
        <v>724890000</v>
      </c>
      <c r="F384" s="38">
        <f t="shared" si="33"/>
        <v>-475854064.19000006</v>
      </c>
      <c r="G384" s="39">
        <f t="shared" si="34"/>
        <v>-0.39629932671039475</v>
      </c>
      <c r="H384" s="40">
        <f t="shared" si="35"/>
        <v>-6.7914011781097822E-2</v>
      </c>
      <c r="I384" s="23" t="s">
        <v>672</v>
      </c>
      <c r="J384" s="47"/>
      <c r="K384" s="47"/>
      <c r="L384" s="47">
        <v>1</v>
      </c>
      <c r="M384" s="47"/>
      <c r="N384" s="47">
        <v>1</v>
      </c>
      <c r="O384" s="7" t="s">
        <v>673</v>
      </c>
      <c r="P384" s="82" t="s">
        <v>62</v>
      </c>
      <c r="Q384" s="256"/>
      <c r="R384" s="289"/>
      <c r="S384" s="291"/>
      <c r="T384" s="291"/>
    </row>
    <row r="385" spans="1:20" ht="83.25" customHeight="1" x14ac:dyDescent="0.25">
      <c r="A385" s="247">
        <v>304</v>
      </c>
      <c r="B385" s="22" t="s">
        <v>674</v>
      </c>
      <c r="C385" s="36">
        <v>98016928.840000004</v>
      </c>
      <c r="D385" s="37">
        <v>52796968</v>
      </c>
      <c r="E385" s="37">
        <v>75900000</v>
      </c>
      <c r="F385" s="38">
        <f t="shared" si="33"/>
        <v>-22116928.840000004</v>
      </c>
      <c r="G385" s="39">
        <f t="shared" si="34"/>
        <v>-0.22564396887095939</v>
      </c>
      <c r="H385" s="40">
        <f t="shared" si="35"/>
        <v>-0.30438777338603423</v>
      </c>
      <c r="I385" s="23" t="s">
        <v>675</v>
      </c>
      <c r="J385" s="47"/>
      <c r="K385" s="47"/>
      <c r="L385" s="47">
        <v>1</v>
      </c>
      <c r="M385" s="47"/>
      <c r="N385" s="47"/>
      <c r="O385" s="7" t="s">
        <v>1486</v>
      </c>
      <c r="P385" s="82" t="s">
        <v>62</v>
      </c>
      <c r="Q385" s="269"/>
      <c r="R385" s="283">
        <v>1055.3</v>
      </c>
      <c r="S385" s="349" t="s">
        <v>1813</v>
      </c>
      <c r="T385" s="319">
        <f>E385/R385</f>
        <v>71922.67601629869</v>
      </c>
    </row>
    <row r="386" spans="1:20" ht="42" customHeight="1" x14ac:dyDescent="0.25">
      <c r="A386" s="247">
        <v>305</v>
      </c>
      <c r="B386" s="22" t="s">
        <v>676</v>
      </c>
      <c r="C386" s="36">
        <v>144022649.41999999</v>
      </c>
      <c r="D386" s="37">
        <v>82913817</v>
      </c>
      <c r="E386" s="37">
        <v>78189000</v>
      </c>
      <c r="F386" s="38">
        <f t="shared" ref="F386:F449" si="39">E386-C386</f>
        <v>-65833649.419999987</v>
      </c>
      <c r="G386" s="39">
        <f t="shared" si="34"/>
        <v>-0.45710622381355714</v>
      </c>
      <c r="H386" s="199">
        <f t="shared" si="35"/>
        <v>6.0428154855542343E-2</v>
      </c>
      <c r="I386" s="23" t="s">
        <v>677</v>
      </c>
      <c r="J386" s="47"/>
      <c r="K386" s="47"/>
      <c r="L386" s="47">
        <v>1</v>
      </c>
      <c r="M386" s="47"/>
      <c r="N386" s="47">
        <v>1</v>
      </c>
      <c r="O386" s="7" t="s">
        <v>673</v>
      </c>
      <c r="P386" s="82" t="s">
        <v>62</v>
      </c>
      <c r="Q386" s="269" t="s">
        <v>1619</v>
      </c>
      <c r="R386" s="297">
        <v>1221.2</v>
      </c>
      <c r="S386" s="349" t="s">
        <v>1813</v>
      </c>
      <c r="T386" s="319">
        <f>E386/R386</f>
        <v>64026.367507369796</v>
      </c>
    </row>
    <row r="387" spans="1:20" ht="46.5" customHeight="1" x14ac:dyDescent="0.25">
      <c r="A387" s="247">
        <v>306</v>
      </c>
      <c r="B387" s="22" t="s">
        <v>678</v>
      </c>
      <c r="C387" s="36">
        <v>181479746.25</v>
      </c>
      <c r="D387" s="37">
        <v>59187000</v>
      </c>
      <c r="E387" s="37">
        <v>59187000</v>
      </c>
      <c r="F387" s="38">
        <f t="shared" si="39"/>
        <v>-122292746.25</v>
      </c>
      <c r="G387" s="39">
        <f t="shared" ref="G387:G450" si="40">F387/C387</f>
        <v>-0.67386443268183704</v>
      </c>
      <c r="H387" s="40">
        <f t="shared" si="35"/>
        <v>0</v>
      </c>
      <c r="I387" s="23" t="s">
        <v>679</v>
      </c>
      <c r="J387" s="47"/>
      <c r="K387" s="47">
        <v>1</v>
      </c>
      <c r="L387" s="47"/>
      <c r="M387" s="47"/>
      <c r="N387" s="47">
        <v>1</v>
      </c>
      <c r="O387" s="7" t="s">
        <v>680</v>
      </c>
      <c r="P387" s="82" t="s">
        <v>9</v>
      </c>
      <c r="Q387" s="256"/>
      <c r="R387" s="278">
        <v>12375</v>
      </c>
      <c r="S387" s="349" t="s">
        <v>1751</v>
      </c>
      <c r="T387" s="319">
        <f>E387/R387</f>
        <v>4782.787878787879</v>
      </c>
    </row>
    <row r="388" spans="1:20" ht="82.5" customHeight="1" x14ac:dyDescent="0.25">
      <c r="A388" s="247">
        <v>307</v>
      </c>
      <c r="B388" s="22" t="s">
        <v>681</v>
      </c>
      <c r="C388" s="36">
        <v>388885817.83999997</v>
      </c>
      <c r="D388" s="37">
        <v>265955000</v>
      </c>
      <c r="E388" s="37">
        <v>256869072</v>
      </c>
      <c r="F388" s="38">
        <f t="shared" si="39"/>
        <v>-132016745.83999997</v>
      </c>
      <c r="G388" s="39">
        <f t="shared" si="40"/>
        <v>-0.33947431298283004</v>
      </c>
      <c r="H388" s="199">
        <f t="shared" si="35"/>
        <v>3.5371825534527564E-2</v>
      </c>
      <c r="I388" s="23" t="s">
        <v>682</v>
      </c>
      <c r="J388" s="47"/>
      <c r="K388" s="47"/>
      <c r="L388" s="47">
        <v>1</v>
      </c>
      <c r="M388" s="47"/>
      <c r="N388" s="47">
        <v>1</v>
      </c>
      <c r="O388" s="7" t="s">
        <v>1487</v>
      </c>
      <c r="P388" s="82" t="s">
        <v>62</v>
      </c>
      <c r="Q388" s="256"/>
    </row>
    <row r="389" spans="1:20" ht="69.75" customHeight="1" x14ac:dyDescent="0.25">
      <c r="A389" s="247">
        <v>308</v>
      </c>
      <c r="B389" s="22" t="s">
        <v>683</v>
      </c>
      <c r="C389" s="36">
        <v>211052696.41</v>
      </c>
      <c r="D389" s="37">
        <v>112679000</v>
      </c>
      <c r="E389" s="37">
        <v>117163000</v>
      </c>
      <c r="F389" s="38">
        <f t="shared" si="39"/>
        <v>-93889696.409999996</v>
      </c>
      <c r="G389" s="39">
        <f t="shared" si="40"/>
        <v>-0.44486376154894441</v>
      </c>
      <c r="H389" s="40">
        <f t="shared" si="35"/>
        <v>-3.827146795490044E-2</v>
      </c>
      <c r="I389" s="23" t="s">
        <v>684</v>
      </c>
      <c r="J389" s="47"/>
      <c r="K389" s="47"/>
      <c r="L389" s="47">
        <v>1</v>
      </c>
      <c r="M389" s="47"/>
      <c r="N389" s="47">
        <v>1</v>
      </c>
      <c r="O389" s="7" t="s">
        <v>673</v>
      </c>
      <c r="P389" s="82" t="s">
        <v>62</v>
      </c>
      <c r="Q389" s="256"/>
    </row>
    <row r="390" spans="1:20" ht="42.75" customHeight="1" x14ac:dyDescent="0.25">
      <c r="A390" s="247">
        <v>309</v>
      </c>
      <c r="B390" s="22" t="s">
        <v>685</v>
      </c>
      <c r="C390" s="36">
        <v>316846872.94</v>
      </c>
      <c r="D390" s="37">
        <v>218462000</v>
      </c>
      <c r="E390" s="37">
        <v>231240000</v>
      </c>
      <c r="F390" s="38">
        <f t="shared" si="39"/>
        <v>-85606872.939999998</v>
      </c>
      <c r="G390" s="39">
        <f t="shared" si="40"/>
        <v>-0.27018373937435392</v>
      </c>
      <c r="H390" s="40">
        <f t="shared" si="35"/>
        <v>-5.525860577754714E-2</v>
      </c>
      <c r="I390" s="23" t="s">
        <v>686</v>
      </c>
      <c r="J390" s="47"/>
      <c r="K390" s="47"/>
      <c r="L390" s="47">
        <v>1</v>
      </c>
      <c r="M390" s="47"/>
      <c r="N390" s="47">
        <v>1</v>
      </c>
      <c r="O390" s="7" t="s">
        <v>673</v>
      </c>
      <c r="P390" s="82" t="s">
        <v>62</v>
      </c>
      <c r="Q390" s="256"/>
      <c r="R390" s="289"/>
      <c r="S390" s="291"/>
      <c r="T390" s="291"/>
    </row>
    <row r="391" spans="1:20" ht="66" x14ac:dyDescent="0.25">
      <c r="A391" s="247">
        <v>310</v>
      </c>
      <c r="B391" s="22" t="s">
        <v>687</v>
      </c>
      <c r="C391" s="36">
        <v>14734473.57</v>
      </c>
      <c r="D391" s="37">
        <v>1852237</v>
      </c>
      <c r="E391" s="37">
        <v>1807641</v>
      </c>
      <c r="F391" s="38">
        <f t="shared" si="39"/>
        <v>-12926832.57</v>
      </c>
      <c r="G391" s="39">
        <f t="shared" si="40"/>
        <v>-0.87731892887707696</v>
      </c>
      <c r="H391" s="199">
        <f t="shared" si="35"/>
        <v>2.4670827891157592E-2</v>
      </c>
      <c r="I391" s="23" t="s">
        <v>688</v>
      </c>
      <c r="J391" s="47"/>
      <c r="K391" s="47"/>
      <c r="L391" s="47">
        <v>1</v>
      </c>
      <c r="M391" s="47"/>
      <c r="N391" s="47">
        <v>1</v>
      </c>
      <c r="O391" s="7" t="s">
        <v>1488</v>
      </c>
      <c r="P391" s="82" t="s">
        <v>9</v>
      </c>
      <c r="Q391" s="269" t="s">
        <v>1619</v>
      </c>
      <c r="R391" s="289">
        <v>2991</v>
      </c>
      <c r="S391" s="291" t="s">
        <v>1800</v>
      </c>
      <c r="T391" s="319">
        <f t="shared" ref="T391:T396" si="41">E391/R391</f>
        <v>604.36008024072214</v>
      </c>
    </row>
    <row r="392" spans="1:20" ht="66" x14ac:dyDescent="0.25">
      <c r="A392" s="247">
        <v>311</v>
      </c>
      <c r="B392" s="22" t="s">
        <v>689</v>
      </c>
      <c r="C392" s="36">
        <v>54837936</v>
      </c>
      <c r="D392" s="37">
        <v>9094896</v>
      </c>
      <c r="E392" s="37">
        <v>9367000</v>
      </c>
      <c r="F392" s="38">
        <f t="shared" si="39"/>
        <v>-45470936</v>
      </c>
      <c r="G392" s="39">
        <f t="shared" si="40"/>
        <v>-0.82918759013833054</v>
      </c>
      <c r="H392" s="40">
        <f t="shared" si="35"/>
        <v>-2.9049215330415289E-2</v>
      </c>
      <c r="I392" s="23" t="s">
        <v>690</v>
      </c>
      <c r="J392" s="47"/>
      <c r="K392" s="47"/>
      <c r="L392" s="47">
        <v>1</v>
      </c>
      <c r="M392" s="47"/>
      <c r="N392" s="47">
        <v>1</v>
      </c>
      <c r="O392" s="7" t="s">
        <v>1489</v>
      </c>
      <c r="P392" s="82" t="s">
        <v>9</v>
      </c>
      <c r="Q392" s="269" t="s">
        <v>1619</v>
      </c>
      <c r="R392" s="278">
        <v>7200</v>
      </c>
      <c r="S392" s="312" t="s">
        <v>1957</v>
      </c>
      <c r="T392" s="319">
        <f t="shared" si="41"/>
        <v>1300.9722222222222</v>
      </c>
    </row>
    <row r="393" spans="1:20" ht="79.5" customHeight="1" x14ac:dyDescent="0.25">
      <c r="A393" s="500">
        <v>312</v>
      </c>
      <c r="B393" s="438" t="s">
        <v>691</v>
      </c>
      <c r="C393" s="36">
        <v>219153106.19999999</v>
      </c>
      <c r="D393" s="37">
        <v>154475900</v>
      </c>
      <c r="E393" s="37">
        <v>159461820</v>
      </c>
      <c r="F393" s="38">
        <f t="shared" si="39"/>
        <v>-59691286.199999988</v>
      </c>
      <c r="G393" s="39">
        <f t="shared" si="40"/>
        <v>-0.27237253094430469</v>
      </c>
      <c r="H393" s="40">
        <f t="shared" si="35"/>
        <v>-3.1267171038183307E-2</v>
      </c>
      <c r="I393" s="439" t="s">
        <v>692</v>
      </c>
      <c r="J393" s="388"/>
      <c r="K393" s="388"/>
      <c r="L393" s="388"/>
      <c r="M393" s="388">
        <v>1</v>
      </c>
      <c r="N393" s="47">
        <v>1</v>
      </c>
      <c r="O393" s="407" t="s">
        <v>1489</v>
      </c>
      <c r="P393" s="440" t="s">
        <v>9</v>
      </c>
      <c r="Q393" s="380" t="s">
        <v>1619</v>
      </c>
      <c r="R393" s="267">
        <v>196140</v>
      </c>
      <c r="S393" s="346" t="s">
        <v>1751</v>
      </c>
      <c r="T393" s="319">
        <f t="shared" si="41"/>
        <v>813</v>
      </c>
    </row>
    <row r="394" spans="1:20" ht="13.2" x14ac:dyDescent="0.25">
      <c r="A394" s="501"/>
      <c r="B394" s="438"/>
      <c r="C394" s="36">
        <v>23365289.5</v>
      </c>
      <c r="D394" s="37">
        <v>11990900</v>
      </c>
      <c r="E394" s="37">
        <v>13819325</v>
      </c>
      <c r="F394" s="38">
        <f t="shared" si="39"/>
        <v>-9545964.5</v>
      </c>
      <c r="G394" s="39">
        <f t="shared" si="40"/>
        <v>-0.40855323020928114</v>
      </c>
      <c r="H394" s="40">
        <f t="shared" si="35"/>
        <v>-0.13230928428125108</v>
      </c>
      <c r="I394" s="439"/>
      <c r="J394" s="389"/>
      <c r="K394" s="389"/>
      <c r="L394" s="389"/>
      <c r="M394" s="389"/>
      <c r="N394" s="47"/>
      <c r="O394" s="407"/>
      <c r="P394" s="440"/>
      <c r="Q394" s="381"/>
      <c r="R394" s="267">
        <v>42521</v>
      </c>
      <c r="S394" s="348" t="s">
        <v>1800</v>
      </c>
      <c r="T394" s="319">
        <f t="shared" si="41"/>
        <v>325</v>
      </c>
    </row>
    <row r="395" spans="1:20" ht="12" customHeight="1" x14ac:dyDescent="0.25">
      <c r="A395" s="502"/>
      <c r="B395" s="438"/>
      <c r="C395" s="36">
        <v>17587975.300000001</v>
      </c>
      <c r="D395" s="37">
        <v>12705900</v>
      </c>
      <c r="E395" s="37">
        <v>13452130</v>
      </c>
      <c r="F395" s="38">
        <f t="shared" si="39"/>
        <v>-4135845.3000000007</v>
      </c>
      <c r="G395" s="39">
        <f t="shared" si="40"/>
        <v>-0.23515187106272548</v>
      </c>
      <c r="H395" s="40">
        <f t="shared" si="35"/>
        <v>-5.5472999443210852E-2</v>
      </c>
      <c r="I395" s="439"/>
      <c r="J395" s="402"/>
      <c r="K395" s="402"/>
      <c r="L395" s="402"/>
      <c r="M395" s="402"/>
      <c r="N395" s="47">
        <v>1</v>
      </c>
      <c r="O395" s="407"/>
      <c r="P395" s="440"/>
      <c r="Q395" s="382"/>
      <c r="R395" s="289">
        <v>35215</v>
      </c>
      <c r="S395" s="347" t="s">
        <v>1751</v>
      </c>
      <c r="T395" s="319">
        <f t="shared" si="41"/>
        <v>382</v>
      </c>
    </row>
    <row r="396" spans="1:20" ht="76.5" customHeight="1" x14ac:dyDescent="0.25">
      <c r="A396" s="34">
        <v>313</v>
      </c>
      <c r="B396" s="22" t="s">
        <v>693</v>
      </c>
      <c r="C396" s="36">
        <v>1436657502.9300001</v>
      </c>
      <c r="D396" s="37">
        <v>552501000</v>
      </c>
      <c r="E396" s="37">
        <v>977582000</v>
      </c>
      <c r="F396" s="38">
        <f t="shared" si="39"/>
        <v>-459075502.93000007</v>
      </c>
      <c r="G396" s="39">
        <f t="shared" si="40"/>
        <v>-0.31954415161145622</v>
      </c>
      <c r="H396" s="40">
        <f t="shared" si="35"/>
        <v>-0.43482899644224221</v>
      </c>
      <c r="I396" s="23" t="s">
        <v>694</v>
      </c>
      <c r="J396" s="47"/>
      <c r="K396" s="47"/>
      <c r="L396" s="47"/>
      <c r="M396" s="47">
        <v>1</v>
      </c>
      <c r="N396" s="47"/>
      <c r="O396" s="7" t="s">
        <v>1489</v>
      </c>
      <c r="P396" s="82" t="s">
        <v>9</v>
      </c>
      <c r="Q396" s="269" t="s">
        <v>1619</v>
      </c>
      <c r="R396" s="289">
        <v>2793090</v>
      </c>
      <c r="S396" s="256" t="s">
        <v>1704</v>
      </c>
      <c r="T396" s="319">
        <f t="shared" si="41"/>
        <v>350.00017901320757</v>
      </c>
    </row>
    <row r="397" spans="1:20" ht="12.75" customHeight="1" x14ac:dyDescent="0.25">
      <c r="A397" s="500">
        <v>314</v>
      </c>
      <c r="B397" s="438" t="s">
        <v>695</v>
      </c>
      <c r="C397" s="36">
        <v>16659665.4</v>
      </c>
      <c r="D397" s="37">
        <v>11540000</v>
      </c>
      <c r="E397" s="37">
        <v>10649970</v>
      </c>
      <c r="F397" s="38">
        <f t="shared" si="39"/>
        <v>-6009695.4000000004</v>
      </c>
      <c r="G397" s="39">
        <f t="shared" si="40"/>
        <v>-0.36073325938466927</v>
      </c>
      <c r="H397" s="199">
        <f t="shared" si="35"/>
        <v>8.35711274304059E-2</v>
      </c>
      <c r="I397" s="439" t="s">
        <v>696</v>
      </c>
      <c r="J397" s="388"/>
      <c r="K397" s="388"/>
      <c r="L397" s="388"/>
      <c r="M397" s="388">
        <v>1</v>
      </c>
      <c r="N397" s="47">
        <v>1</v>
      </c>
      <c r="O397" s="407" t="s">
        <v>1489</v>
      </c>
      <c r="P397" s="440" t="s">
        <v>9</v>
      </c>
      <c r="Q397" s="380" t="s">
        <v>1619</v>
      </c>
    </row>
    <row r="398" spans="1:20" ht="13.2" x14ac:dyDescent="0.25">
      <c r="A398" s="501"/>
      <c r="B398" s="438"/>
      <c r="C398" s="36">
        <v>4238539.16</v>
      </c>
      <c r="D398" s="37">
        <v>3218000</v>
      </c>
      <c r="E398" s="37">
        <v>2999932</v>
      </c>
      <c r="F398" s="38">
        <f t="shared" si="39"/>
        <v>-1238607.1600000001</v>
      </c>
      <c r="G398" s="39">
        <f t="shared" si="40"/>
        <v>-0.29222501273292473</v>
      </c>
      <c r="H398" s="199">
        <f t="shared" si="35"/>
        <v>7.2690980995569227E-2</v>
      </c>
      <c r="I398" s="439"/>
      <c r="J398" s="389"/>
      <c r="K398" s="389"/>
      <c r="L398" s="389"/>
      <c r="M398" s="389"/>
      <c r="N398" s="47">
        <v>1</v>
      </c>
      <c r="O398" s="407"/>
      <c r="P398" s="440"/>
      <c r="Q398" s="381"/>
    </row>
    <row r="399" spans="1:20" ht="13.2" x14ac:dyDescent="0.25">
      <c r="A399" s="501"/>
      <c r="B399" s="438"/>
      <c r="C399" s="36">
        <v>11526309.359999999</v>
      </c>
      <c r="D399" s="37">
        <v>7760000</v>
      </c>
      <c r="E399" s="37">
        <v>7072560</v>
      </c>
      <c r="F399" s="38">
        <f t="shared" si="39"/>
        <v>-4453749.3599999994</v>
      </c>
      <c r="G399" s="39">
        <f t="shared" si="40"/>
        <v>-0.38639856183766352</v>
      </c>
      <c r="H399" s="199">
        <f t="shared" si="35"/>
        <v>9.7198185664031128E-2</v>
      </c>
      <c r="I399" s="439"/>
      <c r="J399" s="389"/>
      <c r="K399" s="389"/>
      <c r="L399" s="389"/>
      <c r="M399" s="389"/>
      <c r="N399" s="47">
        <v>1</v>
      </c>
      <c r="O399" s="407"/>
      <c r="P399" s="440"/>
      <c r="Q399" s="381"/>
    </row>
    <row r="400" spans="1:20" ht="13.2" x14ac:dyDescent="0.25">
      <c r="A400" s="501"/>
      <c r="B400" s="438"/>
      <c r="C400" s="36">
        <v>11172839.6</v>
      </c>
      <c r="D400" s="37">
        <v>7263000</v>
      </c>
      <c r="E400" s="37">
        <v>7769320</v>
      </c>
      <c r="F400" s="38">
        <f t="shared" si="39"/>
        <v>-3403519.5999999996</v>
      </c>
      <c r="G400" s="39">
        <f t="shared" si="40"/>
        <v>-0.30462440362967347</v>
      </c>
      <c r="H400" s="40">
        <f t="shared" si="35"/>
        <v>-6.5169152512703818E-2</v>
      </c>
      <c r="I400" s="439"/>
      <c r="J400" s="389"/>
      <c r="K400" s="389"/>
      <c r="L400" s="389"/>
      <c r="M400" s="389"/>
      <c r="N400" s="47">
        <v>1</v>
      </c>
      <c r="O400" s="407"/>
      <c r="P400" s="440"/>
      <c r="Q400" s="381"/>
    </row>
    <row r="401" spans="1:20" ht="13.2" x14ac:dyDescent="0.25">
      <c r="A401" s="501"/>
      <c r="B401" s="438"/>
      <c r="C401" s="36">
        <v>14271118.939999999</v>
      </c>
      <c r="D401" s="37">
        <v>9832000</v>
      </c>
      <c r="E401" s="37">
        <v>10352498</v>
      </c>
      <c r="F401" s="38">
        <f t="shared" si="39"/>
        <v>-3918620.9399999995</v>
      </c>
      <c r="G401" s="39">
        <f t="shared" si="40"/>
        <v>-0.27458400118974829</v>
      </c>
      <c r="H401" s="40">
        <f t="shared" si="35"/>
        <v>-5.027752722096638E-2</v>
      </c>
      <c r="I401" s="439"/>
      <c r="J401" s="389"/>
      <c r="K401" s="389"/>
      <c r="L401" s="389"/>
      <c r="M401" s="389"/>
      <c r="N401" s="47">
        <v>1</v>
      </c>
      <c r="O401" s="407"/>
      <c r="P401" s="440"/>
      <c r="Q401" s="381"/>
    </row>
    <row r="402" spans="1:20" ht="13.2" x14ac:dyDescent="0.25">
      <c r="A402" s="501"/>
      <c r="B402" s="438"/>
      <c r="C402" s="36">
        <v>48571620.799999997</v>
      </c>
      <c r="D402" s="37">
        <v>30387000</v>
      </c>
      <c r="E402" s="37">
        <v>33694080</v>
      </c>
      <c r="F402" s="38">
        <f t="shared" si="39"/>
        <v>-14877540.799999997</v>
      </c>
      <c r="G402" s="39">
        <f t="shared" si="40"/>
        <v>-0.30630109835659425</v>
      </c>
      <c r="H402" s="40">
        <f t="shared" si="35"/>
        <v>-9.8150179497407258E-2</v>
      </c>
      <c r="I402" s="439"/>
      <c r="J402" s="389"/>
      <c r="K402" s="389"/>
      <c r="L402" s="389"/>
      <c r="M402" s="389"/>
      <c r="N402" s="47"/>
      <c r="O402" s="407"/>
      <c r="P402" s="440"/>
      <c r="Q402" s="381"/>
    </row>
    <row r="403" spans="1:20" ht="13.2" x14ac:dyDescent="0.25">
      <c r="A403" s="501"/>
      <c r="B403" s="438"/>
      <c r="C403" s="36">
        <v>3628200.94</v>
      </c>
      <c r="D403" s="37">
        <v>2439000</v>
      </c>
      <c r="E403" s="37">
        <v>2318862</v>
      </c>
      <c r="F403" s="38">
        <f t="shared" si="39"/>
        <v>-1309338.94</v>
      </c>
      <c r="G403" s="39">
        <f t="shared" si="40"/>
        <v>-0.3608782869672042</v>
      </c>
      <c r="H403" s="199">
        <f t="shared" si="35"/>
        <v>5.1809033914049216E-2</v>
      </c>
      <c r="I403" s="439"/>
      <c r="J403" s="389"/>
      <c r="K403" s="389"/>
      <c r="L403" s="389"/>
      <c r="M403" s="389"/>
      <c r="N403" s="47">
        <v>1</v>
      </c>
      <c r="O403" s="407"/>
      <c r="P403" s="440"/>
      <c r="Q403" s="381"/>
    </row>
    <row r="404" spans="1:20" ht="13.2" x14ac:dyDescent="0.25">
      <c r="A404" s="501"/>
      <c r="B404" s="438"/>
      <c r="C404" s="36">
        <v>9208498.1600000001</v>
      </c>
      <c r="D404" s="37">
        <v>5805000</v>
      </c>
      <c r="E404" s="37">
        <v>5388588</v>
      </c>
      <c r="F404" s="38">
        <f t="shared" si="39"/>
        <v>-3819910.16</v>
      </c>
      <c r="G404" s="39">
        <f t="shared" si="40"/>
        <v>-0.41482444733420026</v>
      </c>
      <c r="H404" s="199">
        <f t="shared" si="35"/>
        <v>7.7276644642344156E-2</v>
      </c>
      <c r="I404" s="439"/>
      <c r="J404" s="389"/>
      <c r="K404" s="389"/>
      <c r="L404" s="389"/>
      <c r="M404" s="389"/>
      <c r="N404" s="47">
        <v>1</v>
      </c>
      <c r="O404" s="407"/>
      <c r="P404" s="440"/>
      <c r="Q404" s="381"/>
    </row>
    <row r="405" spans="1:20" ht="13.2" x14ac:dyDescent="0.25">
      <c r="A405" s="501"/>
      <c r="B405" s="438"/>
      <c r="C405" s="36">
        <v>4593825.9000000004</v>
      </c>
      <c r="D405" s="37">
        <v>2495000</v>
      </c>
      <c r="E405" s="37">
        <v>2651850</v>
      </c>
      <c r="F405" s="38">
        <f t="shared" si="39"/>
        <v>-1941975.9000000004</v>
      </c>
      <c r="G405" s="39">
        <f t="shared" si="40"/>
        <v>-0.42273606842610212</v>
      </c>
      <c r="H405" s="40">
        <f t="shared" si="35"/>
        <v>-5.9147387672756756E-2</v>
      </c>
      <c r="I405" s="439"/>
      <c r="J405" s="389"/>
      <c r="K405" s="389"/>
      <c r="L405" s="389"/>
      <c r="M405" s="389"/>
      <c r="N405" s="47">
        <v>1</v>
      </c>
      <c r="O405" s="407"/>
      <c r="P405" s="440"/>
      <c r="Q405" s="381"/>
    </row>
    <row r="406" spans="1:20" ht="13.2" x14ac:dyDescent="0.25">
      <c r="A406" s="501"/>
      <c r="B406" s="438"/>
      <c r="C406" s="36">
        <v>8524714.1400000006</v>
      </c>
      <c r="D406" s="37">
        <v>4372000</v>
      </c>
      <c r="E406" s="37">
        <v>4574460</v>
      </c>
      <c r="F406" s="38">
        <f t="shared" si="39"/>
        <v>-3950254.1400000006</v>
      </c>
      <c r="G406" s="39">
        <f t="shared" si="40"/>
        <v>-0.46338845797355971</v>
      </c>
      <c r="H406" s="40">
        <f t="shared" si="35"/>
        <v>-4.4258775899231821E-2</v>
      </c>
      <c r="I406" s="439"/>
      <c r="J406" s="389"/>
      <c r="K406" s="389"/>
      <c r="L406" s="389"/>
      <c r="M406" s="389"/>
      <c r="N406" s="47">
        <v>1</v>
      </c>
      <c r="O406" s="407"/>
      <c r="P406" s="440"/>
      <c r="Q406" s="381"/>
    </row>
    <row r="407" spans="1:20" ht="13.2" x14ac:dyDescent="0.25">
      <c r="A407" s="501"/>
      <c r="B407" s="438"/>
      <c r="C407" s="36">
        <v>10782123</v>
      </c>
      <c r="D407" s="37">
        <v>5509000</v>
      </c>
      <c r="E407" s="37">
        <v>7284156</v>
      </c>
      <c r="F407" s="38">
        <f t="shared" si="39"/>
        <v>-3497967</v>
      </c>
      <c r="G407" s="39">
        <f t="shared" si="40"/>
        <v>-0.3244228432563791</v>
      </c>
      <c r="H407" s="40">
        <f t="shared" si="35"/>
        <v>-0.24370098608541607</v>
      </c>
      <c r="I407" s="439"/>
      <c r="J407" s="389"/>
      <c r="K407" s="389"/>
      <c r="L407" s="389"/>
      <c r="M407" s="389"/>
      <c r="N407" s="47"/>
      <c r="O407" s="407"/>
      <c r="P407" s="440"/>
      <c r="Q407" s="381"/>
    </row>
    <row r="408" spans="1:20" ht="13.2" x14ac:dyDescent="0.25">
      <c r="A408" s="502"/>
      <c r="B408" s="438"/>
      <c r="C408" s="36">
        <v>74000236.319999993</v>
      </c>
      <c r="D408" s="37">
        <v>27869000</v>
      </c>
      <c r="E408" s="37">
        <v>34160000</v>
      </c>
      <c r="F408" s="38">
        <f t="shared" si="39"/>
        <v>-39840236.319999993</v>
      </c>
      <c r="G408" s="39">
        <f t="shared" si="40"/>
        <v>-0.53837985256855725</v>
      </c>
      <c r="H408" s="40">
        <f t="shared" si="35"/>
        <v>-0.18416276346604216</v>
      </c>
      <c r="I408" s="439"/>
      <c r="J408" s="402"/>
      <c r="K408" s="402"/>
      <c r="L408" s="402"/>
      <c r="M408" s="402"/>
      <c r="N408" s="47"/>
      <c r="O408" s="407"/>
      <c r="P408" s="440"/>
      <c r="Q408" s="382"/>
      <c r="R408" s="289"/>
      <c r="S408" s="291"/>
      <c r="T408" s="291"/>
    </row>
    <row r="409" spans="1:20" ht="98.25" customHeight="1" x14ac:dyDescent="0.25">
      <c r="A409" s="34">
        <v>315</v>
      </c>
      <c r="B409" s="136" t="s">
        <v>697</v>
      </c>
      <c r="C409" s="36">
        <v>19606149.030000001</v>
      </c>
      <c r="D409" s="125" t="s">
        <v>698</v>
      </c>
      <c r="E409" s="37">
        <v>11609000</v>
      </c>
      <c r="F409" s="38">
        <f t="shared" si="39"/>
        <v>-7997149.0300000012</v>
      </c>
      <c r="G409" s="39">
        <f t="shared" si="40"/>
        <v>-0.4078898419961669</v>
      </c>
      <c r="H409" s="40" t="e">
        <f t="shared" ref="H409" si="42">(E409-D409)/D409</f>
        <v>#VALUE!</v>
      </c>
      <c r="I409" s="23" t="s">
        <v>699</v>
      </c>
      <c r="J409" s="47"/>
      <c r="K409" s="47"/>
      <c r="L409" s="47"/>
      <c r="M409" s="47">
        <v>1</v>
      </c>
      <c r="N409" s="47"/>
      <c r="O409" s="7" t="s">
        <v>1489</v>
      </c>
      <c r="P409" s="81" t="s">
        <v>9</v>
      </c>
      <c r="Q409" s="269" t="s">
        <v>1619</v>
      </c>
      <c r="R409" s="289">
        <v>33567</v>
      </c>
      <c r="S409" s="256" t="s">
        <v>1717</v>
      </c>
      <c r="T409" s="319">
        <f t="shared" ref="T409:T440" si="43">E409/R409</f>
        <v>345.84562218845889</v>
      </c>
    </row>
    <row r="410" spans="1:20" ht="66" x14ac:dyDescent="0.25">
      <c r="A410" s="34">
        <v>316</v>
      </c>
      <c r="B410" s="22" t="s">
        <v>700</v>
      </c>
      <c r="C410" s="36">
        <v>121442102.5</v>
      </c>
      <c r="D410" s="37">
        <v>26476000</v>
      </c>
      <c r="E410" s="37">
        <v>29875000</v>
      </c>
      <c r="F410" s="38">
        <f t="shared" si="39"/>
        <v>-91567102.5</v>
      </c>
      <c r="G410" s="39">
        <f t="shared" si="40"/>
        <v>-0.75399800081689128</v>
      </c>
      <c r="H410" s="40">
        <f t="shared" si="35"/>
        <v>-0.11377405857740586</v>
      </c>
      <c r="I410" s="23" t="s">
        <v>701</v>
      </c>
      <c r="J410" s="47"/>
      <c r="K410" s="47"/>
      <c r="L410" s="47"/>
      <c r="M410" s="47">
        <v>1</v>
      </c>
      <c r="N410" s="47"/>
      <c r="O410" s="7" t="s">
        <v>1489</v>
      </c>
      <c r="P410" s="6" t="s">
        <v>9</v>
      </c>
      <c r="Q410" s="269" t="s">
        <v>1619</v>
      </c>
      <c r="R410" s="278">
        <v>165475</v>
      </c>
      <c r="S410" s="256" t="s">
        <v>1717</v>
      </c>
      <c r="T410" s="319">
        <f t="shared" si="43"/>
        <v>180.54086720048346</v>
      </c>
    </row>
    <row r="411" spans="1:20" ht="66" x14ac:dyDescent="0.25">
      <c r="A411" s="249">
        <v>317</v>
      </c>
      <c r="B411" s="22" t="s">
        <v>702</v>
      </c>
      <c r="C411" s="36">
        <v>20701400</v>
      </c>
      <c r="D411" s="37">
        <v>5381000</v>
      </c>
      <c r="E411" s="37">
        <v>5616000</v>
      </c>
      <c r="F411" s="38">
        <f t="shared" si="39"/>
        <v>-15085400</v>
      </c>
      <c r="G411" s="39">
        <f t="shared" si="40"/>
        <v>-0.72871400001932241</v>
      </c>
      <c r="H411" s="40">
        <f t="shared" si="35"/>
        <v>-4.1844729344729346E-2</v>
      </c>
      <c r="I411" s="23" t="s">
        <v>703</v>
      </c>
      <c r="J411" s="47"/>
      <c r="K411" s="47"/>
      <c r="L411" s="47"/>
      <c r="M411" s="47">
        <v>1</v>
      </c>
      <c r="N411" s="47">
        <v>1</v>
      </c>
      <c r="O411" s="7" t="s">
        <v>1489</v>
      </c>
      <c r="P411" s="6" t="s">
        <v>9</v>
      </c>
      <c r="Q411" s="269" t="s">
        <v>1619</v>
      </c>
      <c r="R411" s="278">
        <v>4000</v>
      </c>
      <c r="S411" s="256" t="s">
        <v>1751</v>
      </c>
      <c r="T411" s="319">
        <f t="shared" si="43"/>
        <v>1404</v>
      </c>
    </row>
    <row r="412" spans="1:20" ht="66" x14ac:dyDescent="0.25">
      <c r="A412" s="249">
        <v>318</v>
      </c>
      <c r="B412" s="22" t="s">
        <v>704</v>
      </c>
      <c r="C412" s="36">
        <v>15234614.32</v>
      </c>
      <c r="D412" s="37">
        <v>824856</v>
      </c>
      <c r="E412" s="37">
        <v>1150325</v>
      </c>
      <c r="F412" s="38">
        <f t="shared" si="39"/>
        <v>-14084289.32</v>
      </c>
      <c r="G412" s="39">
        <f t="shared" si="40"/>
        <v>-0.92449267333995755</v>
      </c>
      <c r="H412" s="40">
        <f t="shared" si="35"/>
        <v>-0.28293656140655904</v>
      </c>
      <c r="I412" s="23" t="s">
        <v>705</v>
      </c>
      <c r="J412" s="47"/>
      <c r="K412" s="47"/>
      <c r="L412" s="47"/>
      <c r="M412" s="47">
        <v>1</v>
      </c>
      <c r="N412" s="47"/>
      <c r="O412" s="7" t="s">
        <v>1489</v>
      </c>
      <c r="P412" s="6" t="s">
        <v>9</v>
      </c>
      <c r="Q412" s="269" t="s">
        <v>1619</v>
      </c>
      <c r="R412" s="278">
        <v>4895</v>
      </c>
      <c r="S412" s="256" t="s">
        <v>1958</v>
      </c>
      <c r="T412" s="319">
        <f t="shared" si="43"/>
        <v>235</v>
      </c>
    </row>
    <row r="413" spans="1:20" ht="12.75" customHeight="1" x14ac:dyDescent="0.25">
      <c r="A413" s="500">
        <v>319</v>
      </c>
      <c r="B413" s="438" t="s">
        <v>706</v>
      </c>
      <c r="C413" s="36">
        <v>2277751621.7600002</v>
      </c>
      <c r="D413" s="37">
        <v>662865000</v>
      </c>
      <c r="E413" s="37">
        <v>821986000</v>
      </c>
      <c r="F413" s="38">
        <f t="shared" si="39"/>
        <v>-1455765621.7600002</v>
      </c>
      <c r="G413" s="39">
        <f t="shared" si="40"/>
        <v>-0.63912395357450869</v>
      </c>
      <c r="H413" s="40">
        <f t="shared" si="35"/>
        <v>-0.19358115588343353</v>
      </c>
      <c r="I413" s="439" t="s">
        <v>707</v>
      </c>
      <c r="J413" s="388"/>
      <c r="K413" s="388"/>
      <c r="L413" s="388"/>
      <c r="M413" s="388">
        <v>1</v>
      </c>
      <c r="N413" s="47"/>
      <c r="O413" s="407" t="s">
        <v>1490</v>
      </c>
      <c r="P413" s="440" t="s">
        <v>9</v>
      </c>
      <c r="Q413" s="380" t="s">
        <v>1619</v>
      </c>
      <c r="R413" s="267">
        <v>2967136</v>
      </c>
      <c r="S413" s="346" t="s">
        <v>1717</v>
      </c>
      <c r="T413" s="319">
        <f t="shared" si="43"/>
        <v>277.03010579899268</v>
      </c>
    </row>
    <row r="414" spans="1:20" ht="13.2" x14ac:dyDescent="0.25">
      <c r="A414" s="501"/>
      <c r="B414" s="438"/>
      <c r="C414" s="36">
        <v>92124229.900000006</v>
      </c>
      <c r="D414" s="37">
        <v>80071000</v>
      </c>
      <c r="E414" s="37">
        <v>67606000</v>
      </c>
      <c r="F414" s="38">
        <f t="shared" si="39"/>
        <v>-24518229.900000006</v>
      </c>
      <c r="G414" s="39">
        <f t="shared" si="40"/>
        <v>-0.26614311920560224</v>
      </c>
      <c r="H414" s="40">
        <f t="shared" si="35"/>
        <v>0.18437712629056593</v>
      </c>
      <c r="I414" s="439"/>
      <c r="J414" s="389"/>
      <c r="K414" s="389"/>
      <c r="L414" s="389"/>
      <c r="M414" s="389"/>
      <c r="N414" s="47">
        <v>1</v>
      </c>
      <c r="O414" s="407"/>
      <c r="P414" s="440"/>
      <c r="Q414" s="381"/>
      <c r="R414" s="267">
        <v>218278</v>
      </c>
      <c r="S414" s="348" t="s">
        <v>1752</v>
      </c>
      <c r="T414" s="319">
        <f t="shared" si="43"/>
        <v>309.7242965392756</v>
      </c>
    </row>
    <row r="415" spans="1:20" ht="17.25" customHeight="1" x14ac:dyDescent="0.25">
      <c r="A415" s="501"/>
      <c r="B415" s="438"/>
      <c r="C415" s="36">
        <v>143854418.24000001</v>
      </c>
      <c r="D415" s="37">
        <v>54577000</v>
      </c>
      <c r="E415" s="37">
        <v>47063000</v>
      </c>
      <c r="F415" s="38">
        <f t="shared" si="39"/>
        <v>-96791418.24000001</v>
      </c>
      <c r="G415" s="39">
        <f t="shared" si="40"/>
        <v>-0.6728428603320179</v>
      </c>
      <c r="H415" s="40">
        <f t="shared" ref="H415:H478" si="44">(D415-E415)/E415</f>
        <v>0.15965833032318383</v>
      </c>
      <c r="I415" s="439"/>
      <c r="J415" s="389"/>
      <c r="K415" s="389"/>
      <c r="L415" s="389"/>
      <c r="M415" s="389"/>
      <c r="N415" s="47">
        <v>1</v>
      </c>
      <c r="O415" s="407"/>
      <c r="P415" s="440"/>
      <c r="Q415" s="381"/>
      <c r="R415" s="267">
        <v>179173</v>
      </c>
      <c r="S415" s="348" t="s">
        <v>1717</v>
      </c>
      <c r="T415" s="319">
        <f t="shared" si="43"/>
        <v>262.66792429662951</v>
      </c>
    </row>
    <row r="416" spans="1:20" ht="13.2" x14ac:dyDescent="0.25">
      <c r="A416" s="501"/>
      <c r="B416" s="438"/>
      <c r="C416" s="36">
        <v>44785136.960000001</v>
      </c>
      <c r="D416" s="37">
        <v>21234000</v>
      </c>
      <c r="E416" s="37">
        <v>18358000</v>
      </c>
      <c r="F416" s="38">
        <f t="shared" si="39"/>
        <v>-26427136.960000001</v>
      </c>
      <c r="G416" s="39">
        <f t="shared" si="40"/>
        <v>-0.59008721986500767</v>
      </c>
      <c r="H416" s="40">
        <f t="shared" si="44"/>
        <v>0.15666194574572392</v>
      </c>
      <c r="I416" s="439"/>
      <c r="J416" s="389"/>
      <c r="K416" s="389"/>
      <c r="L416" s="389"/>
      <c r="M416" s="389"/>
      <c r="N416" s="47">
        <v>1</v>
      </c>
      <c r="O416" s="407"/>
      <c r="P416" s="440"/>
      <c r="Q416" s="381"/>
      <c r="R416" s="298">
        <v>62354</v>
      </c>
      <c r="S416" s="348" t="s">
        <v>1717</v>
      </c>
      <c r="T416" s="319">
        <f t="shared" si="43"/>
        <v>294.41575520415694</v>
      </c>
    </row>
    <row r="417" spans="1:20" ht="21" customHeight="1" x14ac:dyDescent="0.25">
      <c r="A417" s="502"/>
      <c r="B417" s="438"/>
      <c r="C417" s="36">
        <v>1917657133.2</v>
      </c>
      <c r="D417" s="37">
        <v>1178569000</v>
      </c>
      <c r="E417" s="37">
        <v>1680753000</v>
      </c>
      <c r="F417" s="38">
        <f t="shared" si="39"/>
        <v>-236904133.20000005</v>
      </c>
      <c r="G417" s="39">
        <f t="shared" si="40"/>
        <v>-0.12353831615596342</v>
      </c>
      <c r="H417" s="40">
        <f t="shared" si="44"/>
        <v>-0.29878512785638339</v>
      </c>
      <c r="I417" s="439"/>
      <c r="J417" s="402"/>
      <c r="K417" s="402"/>
      <c r="L417" s="402"/>
      <c r="M417" s="402"/>
      <c r="N417" s="47"/>
      <c r="O417" s="407"/>
      <c r="P417" s="440"/>
      <c r="Q417" s="382"/>
      <c r="R417" s="267">
        <v>25984514</v>
      </c>
      <c r="S417" s="347" t="s">
        <v>1753</v>
      </c>
      <c r="T417" s="319">
        <f t="shared" si="43"/>
        <v>64.682872267689902</v>
      </c>
    </row>
    <row r="418" spans="1:20" ht="52.8" x14ac:dyDescent="0.25">
      <c r="A418" s="35">
        <v>320</v>
      </c>
      <c r="B418" s="22" t="s">
        <v>708</v>
      </c>
      <c r="C418" s="36">
        <v>199766988.40000001</v>
      </c>
      <c r="D418" s="37">
        <v>80248000</v>
      </c>
      <c r="E418" s="37">
        <v>133104000</v>
      </c>
      <c r="F418" s="38">
        <f t="shared" si="39"/>
        <v>-66662988.400000006</v>
      </c>
      <c r="G418" s="39">
        <f t="shared" si="40"/>
        <v>-0.33370372619583427</v>
      </c>
      <c r="H418" s="40">
        <f t="shared" si="44"/>
        <v>-0.39710301718956603</v>
      </c>
      <c r="I418" s="23" t="s">
        <v>709</v>
      </c>
      <c r="J418" s="47"/>
      <c r="K418" s="47"/>
      <c r="L418" s="47"/>
      <c r="M418" s="47">
        <v>1</v>
      </c>
      <c r="N418" s="47"/>
      <c r="O418" s="138" t="s">
        <v>1756</v>
      </c>
      <c r="P418" s="82" t="s">
        <v>9</v>
      </c>
      <c r="Q418" s="269"/>
      <c r="R418" s="292">
        <v>18024.7</v>
      </c>
      <c r="S418" s="256" t="s">
        <v>1717</v>
      </c>
      <c r="T418" s="319">
        <f t="shared" si="43"/>
        <v>7384.5334457716353</v>
      </c>
    </row>
    <row r="419" spans="1:20" ht="12.75" customHeight="1" x14ac:dyDescent="0.25">
      <c r="A419" s="500">
        <v>321</v>
      </c>
      <c r="B419" s="438" t="s">
        <v>710</v>
      </c>
      <c r="C419" s="36">
        <v>3860113.31</v>
      </c>
      <c r="D419" s="37">
        <v>1193362</v>
      </c>
      <c r="E419" s="37">
        <v>1120334</v>
      </c>
      <c r="F419" s="38">
        <f t="shared" si="39"/>
        <v>-2739779.31</v>
      </c>
      <c r="G419" s="39">
        <f t="shared" si="40"/>
        <v>-0.70976655086842511</v>
      </c>
      <c r="H419" s="40">
        <f t="shared" si="44"/>
        <v>6.5184132589031482E-2</v>
      </c>
      <c r="I419" s="439" t="s">
        <v>711</v>
      </c>
      <c r="J419" s="388"/>
      <c r="K419" s="388"/>
      <c r="L419" s="388"/>
      <c r="M419" s="388">
        <v>1</v>
      </c>
      <c r="N419" s="47">
        <v>1</v>
      </c>
      <c r="O419" s="407" t="s">
        <v>1755</v>
      </c>
      <c r="P419" s="436" t="s">
        <v>9</v>
      </c>
      <c r="Q419" s="380" t="s">
        <v>1619</v>
      </c>
      <c r="R419" s="293">
        <v>607</v>
      </c>
      <c r="S419" s="346" t="s">
        <v>1751</v>
      </c>
      <c r="T419" s="319">
        <f t="shared" si="43"/>
        <v>1845.6902800658979</v>
      </c>
    </row>
    <row r="420" spans="1:20" ht="13.2" x14ac:dyDescent="0.25">
      <c r="A420" s="501"/>
      <c r="B420" s="438"/>
      <c r="C420" s="36">
        <v>6981011.3700000001</v>
      </c>
      <c r="D420" s="37">
        <v>2103816</v>
      </c>
      <c r="E420" s="37">
        <v>1975073</v>
      </c>
      <c r="F420" s="38">
        <f t="shared" si="39"/>
        <v>-5005938.37</v>
      </c>
      <c r="G420" s="39">
        <f t="shared" si="40"/>
        <v>-0.71707924606918383</v>
      </c>
      <c r="H420" s="40">
        <f t="shared" si="44"/>
        <v>6.5183919784230757E-2</v>
      </c>
      <c r="I420" s="439"/>
      <c r="J420" s="389"/>
      <c r="K420" s="389"/>
      <c r="L420" s="389"/>
      <c r="M420" s="389"/>
      <c r="N420" s="47">
        <v>1</v>
      </c>
      <c r="O420" s="407"/>
      <c r="P420" s="469"/>
      <c r="Q420" s="381"/>
      <c r="R420" s="293">
        <v>1070.0899999999999</v>
      </c>
      <c r="S420" s="348" t="s">
        <v>1751</v>
      </c>
      <c r="T420" s="319">
        <f t="shared" si="43"/>
        <v>1845.7073704080967</v>
      </c>
    </row>
    <row r="421" spans="1:20" ht="13.2" x14ac:dyDescent="0.25">
      <c r="A421" s="501"/>
      <c r="B421" s="438"/>
      <c r="C421" s="36">
        <v>3392010.09</v>
      </c>
      <c r="D421" s="37">
        <v>977102</v>
      </c>
      <c r="E421" s="37">
        <v>917308</v>
      </c>
      <c r="F421" s="38">
        <f t="shared" si="39"/>
        <v>-2474702.09</v>
      </c>
      <c r="G421" s="39">
        <f t="shared" si="40"/>
        <v>-0.72956802142059662</v>
      </c>
      <c r="H421" s="40">
        <f t="shared" si="44"/>
        <v>6.5184212936113067E-2</v>
      </c>
      <c r="I421" s="439"/>
      <c r="J421" s="389"/>
      <c r="K421" s="389"/>
      <c r="L421" s="389"/>
      <c r="M421" s="389"/>
      <c r="N421" s="47">
        <v>1</v>
      </c>
      <c r="O421" s="407"/>
      <c r="P421" s="469"/>
      <c r="Q421" s="381"/>
      <c r="R421" s="293">
        <v>497</v>
      </c>
      <c r="S421" s="348" t="s">
        <v>1751</v>
      </c>
      <c r="T421" s="319">
        <f t="shared" si="43"/>
        <v>1845.6901408450703</v>
      </c>
    </row>
    <row r="422" spans="1:20" ht="13.2" x14ac:dyDescent="0.25">
      <c r="A422" s="502"/>
      <c r="B422" s="438"/>
      <c r="C422" s="36">
        <v>3082918.78</v>
      </c>
      <c r="D422" s="37">
        <v>892564</v>
      </c>
      <c r="E422" s="37">
        <v>837943</v>
      </c>
      <c r="F422" s="38">
        <f t="shared" si="39"/>
        <v>-2244975.7799999998</v>
      </c>
      <c r="G422" s="39">
        <f t="shared" si="40"/>
        <v>-0.72819815901864271</v>
      </c>
      <c r="H422" s="40">
        <f t="shared" si="44"/>
        <v>6.518462472984439E-2</v>
      </c>
      <c r="I422" s="439"/>
      <c r="J422" s="402"/>
      <c r="K422" s="402"/>
      <c r="L422" s="402"/>
      <c r="M422" s="402"/>
      <c r="N422" s="47">
        <v>1</v>
      </c>
      <c r="O422" s="407"/>
      <c r="P422" s="437"/>
      <c r="Q422" s="382"/>
      <c r="R422" s="294">
        <v>454</v>
      </c>
      <c r="S422" s="347" t="s">
        <v>1751</v>
      </c>
      <c r="T422" s="319">
        <f t="shared" si="43"/>
        <v>1845.6894273127753</v>
      </c>
    </row>
    <row r="423" spans="1:20" ht="52.8" x14ac:dyDescent="0.25">
      <c r="A423" s="35">
        <v>322</v>
      </c>
      <c r="B423" s="22" t="s">
        <v>712</v>
      </c>
      <c r="C423" s="36">
        <v>19099768.539999999</v>
      </c>
      <c r="D423" s="37">
        <v>7469254</v>
      </c>
      <c r="E423" s="37">
        <v>7977832</v>
      </c>
      <c r="F423" s="38">
        <f t="shared" si="39"/>
        <v>-11121936.539999999</v>
      </c>
      <c r="G423" s="39">
        <f t="shared" si="40"/>
        <v>-0.58230739899845929</v>
      </c>
      <c r="H423" s="40">
        <f t="shared" si="44"/>
        <v>-6.3748898196903617E-2</v>
      </c>
      <c r="I423" s="23" t="s">
        <v>713</v>
      </c>
      <c r="J423" s="47"/>
      <c r="K423" s="47"/>
      <c r="L423" s="47"/>
      <c r="M423" s="47">
        <v>1</v>
      </c>
      <c r="N423" s="47">
        <v>1</v>
      </c>
      <c r="O423" s="138" t="s">
        <v>1754</v>
      </c>
      <c r="P423" s="82" t="s">
        <v>9</v>
      </c>
      <c r="Q423" s="269" t="s">
        <v>1619</v>
      </c>
      <c r="R423" s="292">
        <v>898</v>
      </c>
      <c r="S423" s="256" t="s">
        <v>1624</v>
      </c>
      <c r="T423" s="319">
        <f t="shared" si="43"/>
        <v>8884</v>
      </c>
    </row>
    <row r="424" spans="1:20" ht="52.8" x14ac:dyDescent="0.25">
      <c r="A424" s="35">
        <v>323</v>
      </c>
      <c r="B424" s="22" t="s">
        <v>714</v>
      </c>
      <c r="C424" s="36">
        <v>14244765.890000001</v>
      </c>
      <c r="D424" s="37">
        <v>2705000</v>
      </c>
      <c r="E424" s="37">
        <v>4025667</v>
      </c>
      <c r="F424" s="38">
        <f t="shared" si="39"/>
        <v>-10219098.890000001</v>
      </c>
      <c r="G424" s="39">
        <f t="shared" si="40"/>
        <v>-0.71739324948639083</v>
      </c>
      <c r="H424" s="40">
        <f t="shared" si="44"/>
        <v>-0.32806166034100687</v>
      </c>
      <c r="I424" s="23" t="s">
        <v>715</v>
      </c>
      <c r="J424" s="47"/>
      <c r="K424" s="47"/>
      <c r="L424" s="47"/>
      <c r="M424" s="47">
        <v>1</v>
      </c>
      <c r="N424" s="47"/>
      <c r="O424" s="138" t="s">
        <v>1754</v>
      </c>
      <c r="P424" s="82" t="s">
        <v>9</v>
      </c>
      <c r="Q424" s="269" t="s">
        <v>1619</v>
      </c>
      <c r="R424" s="292">
        <v>4269</v>
      </c>
      <c r="S424" s="256" t="s">
        <v>1708</v>
      </c>
      <c r="T424" s="319">
        <f t="shared" si="43"/>
        <v>943</v>
      </c>
    </row>
    <row r="425" spans="1:20" ht="52.8" x14ac:dyDescent="0.25">
      <c r="A425" s="35">
        <v>324</v>
      </c>
      <c r="B425" s="79" t="s">
        <v>1582</v>
      </c>
      <c r="C425" s="36">
        <v>30285258.960000001</v>
      </c>
      <c r="D425" s="125" t="s">
        <v>716</v>
      </c>
      <c r="E425" s="37">
        <v>23074000</v>
      </c>
      <c r="F425" s="38">
        <f t="shared" si="39"/>
        <v>-7211258.9600000009</v>
      </c>
      <c r="G425" s="39">
        <f t="shared" si="40"/>
        <v>-0.23811118701426487</v>
      </c>
      <c r="H425" s="40" t="e">
        <f t="shared" si="44"/>
        <v>#VALUE!</v>
      </c>
      <c r="I425" s="23" t="s">
        <v>717</v>
      </c>
      <c r="J425" s="47"/>
      <c r="K425" s="47"/>
      <c r="L425" s="47"/>
      <c r="M425" s="47">
        <v>1</v>
      </c>
      <c r="N425" s="47"/>
      <c r="O425" s="138" t="s">
        <v>1754</v>
      </c>
      <c r="P425" s="81" t="s">
        <v>9</v>
      </c>
      <c r="Q425" s="269" t="s">
        <v>1619</v>
      </c>
      <c r="R425" s="292">
        <v>54164</v>
      </c>
      <c r="S425" s="256" t="s">
        <v>1717</v>
      </c>
      <c r="T425" s="319">
        <f t="shared" si="43"/>
        <v>426.00251089284393</v>
      </c>
    </row>
    <row r="426" spans="1:20" ht="52.8" x14ac:dyDescent="0.25">
      <c r="A426" s="35">
        <v>325</v>
      </c>
      <c r="B426" s="22" t="s">
        <v>718</v>
      </c>
      <c r="C426" s="36">
        <v>118293421.98</v>
      </c>
      <c r="D426" s="37">
        <v>39675325</v>
      </c>
      <c r="E426" s="37">
        <v>43206900</v>
      </c>
      <c r="F426" s="38">
        <f t="shared" si="39"/>
        <v>-75086521.980000004</v>
      </c>
      <c r="G426" s="39">
        <f t="shared" si="40"/>
        <v>-0.63474807578645387</v>
      </c>
      <c r="H426" s="40">
        <f t="shared" si="44"/>
        <v>-8.1736366182253301E-2</v>
      </c>
      <c r="I426" s="23" t="s">
        <v>719</v>
      </c>
      <c r="J426" s="47"/>
      <c r="K426" s="47"/>
      <c r="L426" s="47"/>
      <c r="M426" s="47">
        <v>1</v>
      </c>
      <c r="N426" s="47">
        <v>1</v>
      </c>
      <c r="O426" s="138" t="s">
        <v>1754</v>
      </c>
      <c r="P426" s="6" t="s">
        <v>9</v>
      </c>
      <c r="Q426" s="269" t="s">
        <v>1619</v>
      </c>
      <c r="R426" s="294">
        <v>39279</v>
      </c>
      <c r="S426" s="256" t="s">
        <v>1751</v>
      </c>
      <c r="T426" s="319">
        <f t="shared" si="43"/>
        <v>1100</v>
      </c>
    </row>
    <row r="427" spans="1:20" ht="66" x14ac:dyDescent="0.25">
      <c r="A427" s="35">
        <v>326</v>
      </c>
      <c r="B427" s="22" t="s">
        <v>720</v>
      </c>
      <c r="C427" s="36">
        <v>9204919.5</v>
      </c>
      <c r="D427" s="37">
        <v>5870000</v>
      </c>
      <c r="E427" s="37">
        <v>5870000</v>
      </c>
      <c r="F427" s="38">
        <f t="shared" si="39"/>
        <v>-3334919.5</v>
      </c>
      <c r="G427" s="39">
        <f t="shared" si="40"/>
        <v>-0.36229751927759934</v>
      </c>
      <c r="H427" s="40">
        <f t="shared" si="44"/>
        <v>0</v>
      </c>
      <c r="I427" s="23" t="s">
        <v>721</v>
      </c>
      <c r="J427" s="47">
        <v>1</v>
      </c>
      <c r="K427" s="47"/>
      <c r="L427" s="47"/>
      <c r="M427" s="47"/>
      <c r="N427" s="47"/>
      <c r="O427" s="7" t="s">
        <v>53</v>
      </c>
      <c r="P427" s="82" t="s">
        <v>9</v>
      </c>
      <c r="Q427" s="256"/>
      <c r="R427" s="294">
        <v>145.69999999999999</v>
      </c>
      <c r="S427" s="256" t="s">
        <v>1757</v>
      </c>
      <c r="T427" s="319">
        <f t="shared" si="43"/>
        <v>40288.263555250516</v>
      </c>
    </row>
    <row r="428" spans="1:20" ht="79.2" x14ac:dyDescent="0.25">
      <c r="A428" s="35">
        <v>327</v>
      </c>
      <c r="B428" s="22" t="s">
        <v>722</v>
      </c>
      <c r="C428" s="36">
        <v>19383420</v>
      </c>
      <c r="D428" s="37">
        <v>3446372</v>
      </c>
      <c r="E428" s="37">
        <v>4487800</v>
      </c>
      <c r="F428" s="38">
        <f t="shared" si="39"/>
        <v>-14895620</v>
      </c>
      <c r="G428" s="39">
        <f t="shared" si="40"/>
        <v>-0.76847223039071533</v>
      </c>
      <c r="H428" s="40">
        <f t="shared" si="44"/>
        <v>-0.23205757832345469</v>
      </c>
      <c r="I428" s="23" t="s">
        <v>723</v>
      </c>
      <c r="J428" s="47"/>
      <c r="K428" s="47"/>
      <c r="L428" s="47"/>
      <c r="M428" s="47">
        <v>1</v>
      </c>
      <c r="N428" s="47"/>
      <c r="O428" s="7" t="s">
        <v>1490</v>
      </c>
      <c r="P428" s="6" t="s">
        <v>9</v>
      </c>
      <c r="Q428" s="269" t="s">
        <v>1619</v>
      </c>
      <c r="R428" s="294">
        <v>3800</v>
      </c>
      <c r="S428" s="256" t="s">
        <v>1751</v>
      </c>
      <c r="T428" s="319">
        <f t="shared" si="43"/>
        <v>1181</v>
      </c>
    </row>
    <row r="429" spans="1:20" ht="66" x14ac:dyDescent="0.25">
      <c r="A429" s="35">
        <v>328</v>
      </c>
      <c r="B429" s="22" t="s">
        <v>724</v>
      </c>
      <c r="C429" s="36">
        <v>16249140.640000001</v>
      </c>
      <c r="D429" s="37">
        <v>632733</v>
      </c>
      <c r="E429" s="37">
        <v>4754826</v>
      </c>
      <c r="F429" s="38">
        <f t="shared" si="39"/>
        <v>-11494314.640000001</v>
      </c>
      <c r="G429" s="39">
        <f t="shared" si="40"/>
        <v>-0.70737984824285449</v>
      </c>
      <c r="H429" s="40">
        <f t="shared" si="44"/>
        <v>-0.86692825352599656</v>
      </c>
      <c r="I429" s="23" t="s">
        <v>725</v>
      </c>
      <c r="J429" s="47"/>
      <c r="K429" s="47"/>
      <c r="L429" s="47"/>
      <c r="M429" s="47">
        <v>1</v>
      </c>
      <c r="N429" s="47"/>
      <c r="O429" s="7" t="s">
        <v>1489</v>
      </c>
      <c r="P429" s="6" t="s">
        <v>9</v>
      </c>
      <c r="Q429" s="269" t="s">
        <v>1619</v>
      </c>
      <c r="R429" s="294">
        <v>125127</v>
      </c>
      <c r="S429" s="256" t="s">
        <v>1958</v>
      </c>
      <c r="T429" s="319">
        <f t="shared" si="43"/>
        <v>38</v>
      </c>
    </row>
    <row r="430" spans="1:20" ht="52.8" x14ac:dyDescent="0.25">
      <c r="A430" s="35">
        <v>329</v>
      </c>
      <c r="B430" s="22" t="s">
        <v>726</v>
      </c>
      <c r="C430" s="36">
        <v>54619037.399999999</v>
      </c>
      <c r="D430" s="37">
        <v>19784000</v>
      </c>
      <c r="E430" s="37">
        <v>31923600</v>
      </c>
      <c r="F430" s="38">
        <f t="shared" si="39"/>
        <v>-22695437.399999999</v>
      </c>
      <c r="G430" s="39">
        <f t="shared" si="40"/>
        <v>-0.41552247129130104</v>
      </c>
      <c r="H430" s="40">
        <f t="shared" si="44"/>
        <v>-0.38027039556942199</v>
      </c>
      <c r="I430" s="23" t="s">
        <v>727</v>
      </c>
      <c r="J430" s="47"/>
      <c r="K430" s="47"/>
      <c r="L430" s="47"/>
      <c r="M430" s="47">
        <v>1</v>
      </c>
      <c r="N430" s="47"/>
      <c r="O430" s="138" t="s">
        <v>1756</v>
      </c>
      <c r="P430" s="6" t="s">
        <v>9</v>
      </c>
      <c r="Q430" s="270"/>
      <c r="R430" s="294">
        <v>2220</v>
      </c>
      <c r="S430" s="256" t="s">
        <v>1707</v>
      </c>
      <c r="T430" s="319">
        <f t="shared" si="43"/>
        <v>14380</v>
      </c>
    </row>
    <row r="431" spans="1:20" ht="14.25" customHeight="1" x14ac:dyDescent="0.25">
      <c r="A431" s="500">
        <v>330</v>
      </c>
      <c r="B431" s="438" t="s">
        <v>728</v>
      </c>
      <c r="C431" s="36">
        <v>766097.24</v>
      </c>
      <c r="D431" s="37">
        <v>359429</v>
      </c>
      <c r="E431" s="37">
        <v>231575</v>
      </c>
      <c r="F431" s="38">
        <f t="shared" si="39"/>
        <v>-534522.24</v>
      </c>
      <c r="G431" s="39">
        <f t="shared" si="40"/>
        <v>-0.69772114046514511</v>
      </c>
      <c r="H431" s="199">
        <f t="shared" si="44"/>
        <v>0.55210622908345031</v>
      </c>
      <c r="I431" s="439" t="s">
        <v>729</v>
      </c>
      <c r="J431" s="388"/>
      <c r="K431" s="388">
        <v>1</v>
      </c>
      <c r="L431" s="388"/>
      <c r="M431" s="388"/>
      <c r="N431" s="47">
        <v>1</v>
      </c>
      <c r="O431" s="407" t="s">
        <v>1759</v>
      </c>
      <c r="P431" s="440" t="s">
        <v>62</v>
      </c>
      <c r="Q431" s="380"/>
      <c r="R431" s="293">
        <v>51347</v>
      </c>
      <c r="S431" s="346" t="s">
        <v>1758</v>
      </c>
      <c r="T431" s="323">
        <f t="shared" si="43"/>
        <v>4.5100005842600348</v>
      </c>
    </row>
    <row r="432" spans="1:20" ht="13.2" x14ac:dyDescent="0.25">
      <c r="A432" s="501"/>
      <c r="B432" s="438"/>
      <c r="C432" s="36">
        <v>202897.08</v>
      </c>
      <c r="D432" s="37">
        <v>95193</v>
      </c>
      <c r="E432" s="37">
        <v>68403</v>
      </c>
      <c r="F432" s="38">
        <f t="shared" si="39"/>
        <v>-134494.07999999999</v>
      </c>
      <c r="G432" s="39">
        <f t="shared" si="40"/>
        <v>-0.66286848484956018</v>
      </c>
      <c r="H432" s="199">
        <f t="shared" si="44"/>
        <v>0.39164948905749747</v>
      </c>
      <c r="I432" s="439"/>
      <c r="J432" s="389"/>
      <c r="K432" s="389"/>
      <c r="L432" s="389"/>
      <c r="M432" s="389"/>
      <c r="N432" s="47">
        <v>1</v>
      </c>
      <c r="O432" s="407"/>
      <c r="P432" s="440"/>
      <c r="Q432" s="381"/>
      <c r="R432" s="293">
        <v>13599</v>
      </c>
      <c r="S432" s="348" t="s">
        <v>1758</v>
      </c>
      <c r="T432" s="323">
        <f t="shared" si="43"/>
        <v>5.0300022060445624</v>
      </c>
    </row>
    <row r="433" spans="1:20" ht="13.2" x14ac:dyDescent="0.25">
      <c r="A433" s="501"/>
      <c r="B433" s="438"/>
      <c r="C433" s="36">
        <v>16068.84</v>
      </c>
      <c r="D433" s="37">
        <v>8549</v>
      </c>
      <c r="E433" s="37">
        <v>5127</v>
      </c>
      <c r="F433" s="38">
        <f t="shared" si="39"/>
        <v>-10941.84</v>
      </c>
      <c r="G433" s="39">
        <f t="shared" si="40"/>
        <v>-0.68093527597511705</v>
      </c>
      <c r="H433" s="199">
        <f t="shared" si="44"/>
        <v>0.66744685000975235</v>
      </c>
      <c r="I433" s="439"/>
      <c r="J433" s="389"/>
      <c r="K433" s="389"/>
      <c r="L433" s="389"/>
      <c r="M433" s="389"/>
      <c r="N433" s="47">
        <v>1</v>
      </c>
      <c r="O433" s="407"/>
      <c r="P433" s="440"/>
      <c r="Q433" s="381"/>
      <c r="R433" s="293">
        <v>1077</v>
      </c>
      <c r="S433" s="348" t="s">
        <v>1758</v>
      </c>
      <c r="T433" s="323">
        <f t="shared" si="43"/>
        <v>4.7604456824512535</v>
      </c>
    </row>
    <row r="434" spans="1:20" ht="13.2" x14ac:dyDescent="0.25">
      <c r="A434" s="501"/>
      <c r="B434" s="438"/>
      <c r="C434" s="36">
        <v>338519.88</v>
      </c>
      <c r="D434" s="37">
        <v>180095</v>
      </c>
      <c r="E434" s="37">
        <v>118437</v>
      </c>
      <c r="F434" s="38">
        <f t="shared" si="39"/>
        <v>-220082.88</v>
      </c>
      <c r="G434" s="39">
        <f t="shared" si="40"/>
        <v>-0.65013280756214376</v>
      </c>
      <c r="H434" s="199">
        <f t="shared" si="44"/>
        <v>0.5205974484325</v>
      </c>
      <c r="I434" s="439"/>
      <c r="J434" s="389"/>
      <c r="K434" s="389"/>
      <c r="L434" s="389"/>
      <c r="M434" s="389"/>
      <c r="N434" s="47">
        <v>1</v>
      </c>
      <c r="O434" s="407"/>
      <c r="P434" s="440"/>
      <c r="Q434" s="381"/>
      <c r="R434" s="293">
        <v>22689</v>
      </c>
      <c r="S434" s="348" t="s">
        <v>1758</v>
      </c>
      <c r="T434" s="323">
        <f t="shared" si="43"/>
        <v>5.2200185111728148</v>
      </c>
    </row>
    <row r="435" spans="1:20" ht="13.2" x14ac:dyDescent="0.25">
      <c r="A435" s="501"/>
      <c r="B435" s="438"/>
      <c r="C435" s="36">
        <v>4849</v>
      </c>
      <c r="D435" s="37">
        <v>2580</v>
      </c>
      <c r="E435" s="37">
        <v>2444</v>
      </c>
      <c r="F435" s="38">
        <f t="shared" si="39"/>
        <v>-2405</v>
      </c>
      <c r="G435" s="39">
        <f t="shared" si="40"/>
        <v>-0.49597855227882037</v>
      </c>
      <c r="H435" s="199">
        <f t="shared" si="44"/>
        <v>5.5646481178396073E-2</v>
      </c>
      <c r="I435" s="439"/>
      <c r="J435" s="389"/>
      <c r="K435" s="389"/>
      <c r="L435" s="389"/>
      <c r="M435" s="389"/>
      <c r="N435" s="47">
        <v>1</v>
      </c>
      <c r="O435" s="407"/>
      <c r="P435" s="440"/>
      <c r="Q435" s="381"/>
      <c r="R435" s="293">
        <v>325</v>
      </c>
      <c r="S435" s="348" t="s">
        <v>1758</v>
      </c>
      <c r="T435" s="323">
        <f t="shared" si="43"/>
        <v>7.52</v>
      </c>
    </row>
    <row r="436" spans="1:20" ht="13.2" x14ac:dyDescent="0.25">
      <c r="A436" s="501"/>
      <c r="B436" s="438"/>
      <c r="C436" s="36">
        <v>632787.04</v>
      </c>
      <c r="D436" s="37">
        <v>336648</v>
      </c>
      <c r="E436" s="37">
        <v>194247</v>
      </c>
      <c r="F436" s="38">
        <f t="shared" si="39"/>
        <v>-438540.04000000004</v>
      </c>
      <c r="G436" s="39">
        <f t="shared" si="40"/>
        <v>-0.69302942740420226</v>
      </c>
      <c r="H436" s="199">
        <f t="shared" si="44"/>
        <v>0.73309240297147449</v>
      </c>
      <c r="I436" s="439"/>
      <c r="J436" s="389"/>
      <c r="K436" s="389"/>
      <c r="L436" s="389"/>
      <c r="M436" s="389"/>
      <c r="N436" s="47">
        <v>1</v>
      </c>
      <c r="O436" s="407"/>
      <c r="P436" s="440"/>
      <c r="Q436" s="381"/>
      <c r="R436" s="293">
        <v>421412</v>
      </c>
      <c r="S436" s="348" t="s">
        <v>1758</v>
      </c>
      <c r="T436" s="323">
        <f t="shared" si="43"/>
        <v>0.46094320997029037</v>
      </c>
    </row>
    <row r="437" spans="1:20" ht="13.2" x14ac:dyDescent="0.25">
      <c r="A437" s="501"/>
      <c r="B437" s="438"/>
      <c r="C437" s="36">
        <v>1563093.8</v>
      </c>
      <c r="D437" s="37">
        <v>831578</v>
      </c>
      <c r="E437" s="37">
        <v>443156</v>
      </c>
      <c r="F437" s="38">
        <f t="shared" si="39"/>
        <v>-1119937.8</v>
      </c>
      <c r="G437" s="39">
        <f t="shared" si="40"/>
        <v>-0.71648790366899284</v>
      </c>
      <c r="H437" s="199">
        <f t="shared" si="44"/>
        <v>0.87649044580238111</v>
      </c>
      <c r="I437" s="439"/>
      <c r="J437" s="389"/>
      <c r="K437" s="389"/>
      <c r="L437" s="389"/>
      <c r="M437" s="389"/>
      <c r="N437" s="47">
        <v>1</v>
      </c>
      <c r="O437" s="407"/>
      <c r="P437" s="440"/>
      <c r="Q437" s="381"/>
      <c r="R437" s="293">
        <v>104765</v>
      </c>
      <c r="S437" s="348" t="s">
        <v>1758</v>
      </c>
      <c r="T437" s="323">
        <f t="shared" si="43"/>
        <v>4.2300004772586268</v>
      </c>
    </row>
    <row r="438" spans="1:20" ht="13.2" x14ac:dyDescent="0.25">
      <c r="A438" s="501"/>
      <c r="B438" s="438"/>
      <c r="C438" s="36">
        <v>176578.2</v>
      </c>
      <c r="D438" s="37">
        <v>93941</v>
      </c>
      <c r="E438" s="37">
        <v>57163</v>
      </c>
      <c r="F438" s="38">
        <f t="shared" si="39"/>
        <v>-119415.20000000001</v>
      </c>
      <c r="G438" s="39">
        <f t="shared" si="40"/>
        <v>-0.67627374160570219</v>
      </c>
      <c r="H438" s="199">
        <f t="shared" si="44"/>
        <v>0.64338820565750576</v>
      </c>
      <c r="I438" s="439"/>
      <c r="J438" s="389"/>
      <c r="K438" s="389"/>
      <c r="L438" s="389"/>
      <c r="M438" s="389"/>
      <c r="N438" s="47">
        <v>1</v>
      </c>
      <c r="O438" s="407"/>
      <c r="P438" s="440"/>
      <c r="Q438" s="381"/>
      <c r="R438" s="293">
        <v>11835</v>
      </c>
      <c r="S438" s="348" t="s">
        <v>1758</v>
      </c>
      <c r="T438" s="323">
        <f t="shared" si="43"/>
        <v>4.8299957752429235</v>
      </c>
    </row>
    <row r="439" spans="1:20" ht="13.2" x14ac:dyDescent="0.25">
      <c r="A439" s="501"/>
      <c r="B439" s="438"/>
      <c r="C439" s="36">
        <v>321824.40000000002</v>
      </c>
      <c r="D439" s="37">
        <v>171213</v>
      </c>
      <c r="E439" s="37">
        <v>99222</v>
      </c>
      <c r="F439" s="38">
        <f t="shared" si="39"/>
        <v>-222602.40000000002</v>
      </c>
      <c r="G439" s="39">
        <f t="shared" si="40"/>
        <v>-0.69168900804289546</v>
      </c>
      <c r="H439" s="199">
        <f t="shared" si="44"/>
        <v>0.72555481647215336</v>
      </c>
      <c r="I439" s="439"/>
      <c r="J439" s="389"/>
      <c r="K439" s="389"/>
      <c r="L439" s="389"/>
      <c r="M439" s="389"/>
      <c r="N439" s="47">
        <v>1</v>
      </c>
      <c r="O439" s="407"/>
      <c r="P439" s="440"/>
      <c r="Q439" s="381"/>
      <c r="R439" s="293">
        <v>21570</v>
      </c>
      <c r="S439" s="348" t="s">
        <v>1758</v>
      </c>
      <c r="T439" s="323">
        <f t="shared" si="43"/>
        <v>4.5999999999999996</v>
      </c>
    </row>
    <row r="440" spans="1:20" ht="13.2" x14ac:dyDescent="0.25">
      <c r="A440" s="501"/>
      <c r="B440" s="438"/>
      <c r="C440" s="36">
        <v>25122.9</v>
      </c>
      <c r="D440" s="37">
        <v>24569</v>
      </c>
      <c r="E440" s="37">
        <v>20535</v>
      </c>
      <c r="F440" s="38">
        <f t="shared" si="39"/>
        <v>-4587.9000000000015</v>
      </c>
      <c r="G440" s="39">
        <f t="shared" si="40"/>
        <v>-0.18261824868944274</v>
      </c>
      <c r="H440" s="199">
        <f t="shared" si="44"/>
        <v>0.19644509374239105</v>
      </c>
      <c r="I440" s="439"/>
      <c r="J440" s="389"/>
      <c r="K440" s="389"/>
      <c r="L440" s="389"/>
      <c r="M440" s="389"/>
      <c r="N440" s="47">
        <v>1</v>
      </c>
      <c r="O440" s="407"/>
      <c r="P440" s="440"/>
      <c r="Q440" s="381"/>
      <c r="R440" s="293">
        <v>3641</v>
      </c>
      <c r="S440" s="348" t="s">
        <v>1758</v>
      </c>
      <c r="T440" s="323">
        <f t="shared" si="43"/>
        <v>5.6399340840428458</v>
      </c>
    </row>
    <row r="441" spans="1:20" ht="13.2" x14ac:dyDescent="0.25">
      <c r="A441" s="501"/>
      <c r="B441" s="438"/>
      <c r="C441" s="36">
        <v>270081.84000000003</v>
      </c>
      <c r="D441" s="37">
        <v>126714</v>
      </c>
      <c r="E441" s="37">
        <v>96484</v>
      </c>
      <c r="F441" s="38">
        <f t="shared" si="39"/>
        <v>-173597.84000000003</v>
      </c>
      <c r="G441" s="39">
        <f t="shared" si="40"/>
        <v>-0.64276013522419728</v>
      </c>
      <c r="H441" s="199">
        <f t="shared" si="44"/>
        <v>0.31331619750424938</v>
      </c>
      <c r="I441" s="439"/>
      <c r="J441" s="389"/>
      <c r="K441" s="389"/>
      <c r="L441" s="389"/>
      <c r="M441" s="389"/>
      <c r="N441" s="47">
        <v>1</v>
      </c>
      <c r="O441" s="407"/>
      <c r="P441" s="440"/>
      <c r="Q441" s="381"/>
      <c r="R441" s="293">
        <v>18102</v>
      </c>
      <c r="S441" s="348" t="s">
        <v>1758</v>
      </c>
      <c r="T441" s="323">
        <f t="shared" ref="T441:T460" si="45">E441/R441</f>
        <v>5.3300187824549772</v>
      </c>
    </row>
    <row r="442" spans="1:20" ht="13.2" x14ac:dyDescent="0.25">
      <c r="A442" s="502"/>
      <c r="B442" s="438"/>
      <c r="C442" s="36">
        <v>820301.6</v>
      </c>
      <c r="D442" s="37">
        <v>384860</v>
      </c>
      <c r="E442" s="37">
        <v>246860</v>
      </c>
      <c r="F442" s="38">
        <f t="shared" si="39"/>
        <v>-573441.6</v>
      </c>
      <c r="G442" s="39">
        <f t="shared" si="40"/>
        <v>-0.69906190601115492</v>
      </c>
      <c r="H442" s="199">
        <f t="shared" si="44"/>
        <v>0.55902130762375435</v>
      </c>
      <c r="I442" s="439"/>
      <c r="J442" s="402"/>
      <c r="K442" s="402"/>
      <c r="L442" s="402"/>
      <c r="M442" s="402"/>
      <c r="N442" s="47">
        <v>1</v>
      </c>
      <c r="O442" s="407"/>
      <c r="P442" s="440"/>
      <c r="Q442" s="382"/>
      <c r="R442" s="294">
        <v>54980</v>
      </c>
      <c r="S442" s="347" t="s">
        <v>1758</v>
      </c>
      <c r="T442" s="323">
        <f t="shared" si="45"/>
        <v>4.4899963623135681</v>
      </c>
    </row>
    <row r="443" spans="1:20" ht="52.8" x14ac:dyDescent="0.25">
      <c r="A443" s="35">
        <v>331</v>
      </c>
      <c r="B443" s="79" t="s">
        <v>730</v>
      </c>
      <c r="C443" s="36">
        <v>31445065.800000001</v>
      </c>
      <c r="D443" s="125" t="s">
        <v>716</v>
      </c>
      <c r="E443" s="37">
        <v>15894446.039999999</v>
      </c>
      <c r="F443" s="38">
        <f t="shared" si="39"/>
        <v>-15550619.760000002</v>
      </c>
      <c r="G443" s="39">
        <f t="shared" si="40"/>
        <v>-0.49453290569994612</v>
      </c>
      <c r="H443" s="40" t="e">
        <f t="shared" si="44"/>
        <v>#VALUE!</v>
      </c>
      <c r="I443" s="23" t="s">
        <v>731</v>
      </c>
      <c r="J443" s="47"/>
      <c r="K443" s="47"/>
      <c r="L443" s="47"/>
      <c r="M443" s="47">
        <v>1</v>
      </c>
      <c r="N443" s="47"/>
      <c r="O443" s="138" t="s">
        <v>1754</v>
      </c>
      <c r="P443" s="81" t="s">
        <v>9</v>
      </c>
      <c r="Q443" s="269" t="s">
        <v>1619</v>
      </c>
      <c r="R443" s="292">
        <v>1548</v>
      </c>
      <c r="S443" s="256" t="s">
        <v>1760</v>
      </c>
      <c r="T443" s="319">
        <f t="shared" si="45"/>
        <v>10267.73</v>
      </c>
    </row>
    <row r="444" spans="1:20" ht="66" x14ac:dyDescent="0.25">
      <c r="A444" s="35">
        <v>332</v>
      </c>
      <c r="B444" s="22" t="s">
        <v>732</v>
      </c>
      <c r="C444" s="36">
        <v>946450242.53999996</v>
      </c>
      <c r="D444" s="37">
        <v>336810000</v>
      </c>
      <c r="E444" s="37">
        <v>396988000</v>
      </c>
      <c r="F444" s="38">
        <f t="shared" si="39"/>
        <v>-549462242.53999996</v>
      </c>
      <c r="G444" s="39">
        <f t="shared" si="40"/>
        <v>-0.58055058559169626</v>
      </c>
      <c r="H444" s="40">
        <f t="shared" si="44"/>
        <v>-0.15158644593791248</v>
      </c>
      <c r="I444" s="23" t="s">
        <v>733</v>
      </c>
      <c r="J444" s="47"/>
      <c r="K444" s="47"/>
      <c r="L444" s="47"/>
      <c r="M444" s="47">
        <v>1</v>
      </c>
      <c r="N444" s="47"/>
      <c r="O444" s="138" t="s">
        <v>1762</v>
      </c>
      <c r="P444" s="82" t="s">
        <v>9</v>
      </c>
      <c r="Q444" s="269" t="s">
        <v>1619</v>
      </c>
      <c r="R444" s="292">
        <v>163746</v>
      </c>
      <c r="S444" s="256" t="s">
        <v>1761</v>
      </c>
      <c r="T444" s="319">
        <f t="shared" si="45"/>
        <v>2424.413420785851</v>
      </c>
    </row>
    <row r="445" spans="1:20" ht="52.8" x14ac:dyDescent="0.25">
      <c r="A445" s="35">
        <v>333</v>
      </c>
      <c r="B445" s="22" t="s">
        <v>734</v>
      </c>
      <c r="C445" s="36">
        <v>16682684</v>
      </c>
      <c r="D445" s="37">
        <v>5979300</v>
      </c>
      <c r="E445" s="37">
        <v>6138900</v>
      </c>
      <c r="F445" s="38">
        <f t="shared" si="39"/>
        <v>-10543784</v>
      </c>
      <c r="G445" s="39">
        <f t="shared" si="40"/>
        <v>-0.63201964384148257</v>
      </c>
      <c r="H445" s="40">
        <f t="shared" si="44"/>
        <v>-2.5998142989786442E-2</v>
      </c>
      <c r="I445" s="23" t="s">
        <v>735</v>
      </c>
      <c r="J445" s="47"/>
      <c r="K445" s="47"/>
      <c r="L445" s="47"/>
      <c r="M445" s="47">
        <v>1</v>
      </c>
      <c r="N445" s="47">
        <v>1</v>
      </c>
      <c r="O445" s="138" t="s">
        <v>1763</v>
      </c>
      <c r="P445" s="82" t="s">
        <v>9</v>
      </c>
      <c r="Q445" s="269"/>
      <c r="R445" s="292">
        <v>950</v>
      </c>
      <c r="S445" s="256" t="s">
        <v>1751</v>
      </c>
      <c r="T445" s="319">
        <f t="shared" si="45"/>
        <v>6462</v>
      </c>
    </row>
    <row r="446" spans="1:20" ht="52.8" x14ac:dyDescent="0.25">
      <c r="A446" s="35">
        <v>334</v>
      </c>
      <c r="B446" s="22" t="s">
        <v>736</v>
      </c>
      <c r="C446" s="36">
        <v>13971395.25</v>
      </c>
      <c r="D446" s="37">
        <v>6154556</v>
      </c>
      <c r="E446" s="37">
        <v>6357356.4400000004</v>
      </c>
      <c r="F446" s="38">
        <f t="shared" si="39"/>
        <v>-7614038.8099999996</v>
      </c>
      <c r="G446" s="39">
        <f t="shared" si="40"/>
        <v>-0.54497340271008365</v>
      </c>
      <c r="H446" s="40">
        <f t="shared" si="44"/>
        <v>-3.1900121050944315E-2</v>
      </c>
      <c r="I446" s="23" t="s">
        <v>737</v>
      </c>
      <c r="J446" s="47"/>
      <c r="K446" s="47"/>
      <c r="L446" s="47"/>
      <c r="M446" s="47">
        <v>1</v>
      </c>
      <c r="N446" s="47">
        <v>1</v>
      </c>
      <c r="O446" s="138" t="s">
        <v>1754</v>
      </c>
      <c r="P446" s="6" t="s">
        <v>9</v>
      </c>
      <c r="Q446" s="269" t="s">
        <v>1619</v>
      </c>
      <c r="R446" s="292">
        <v>2319</v>
      </c>
      <c r="S446" s="256" t="s">
        <v>1958</v>
      </c>
      <c r="T446" s="319">
        <f t="shared" si="45"/>
        <v>2741.4214920224235</v>
      </c>
    </row>
    <row r="447" spans="1:20" ht="45" customHeight="1" x14ac:dyDescent="0.25">
      <c r="A447" s="35">
        <v>335</v>
      </c>
      <c r="B447" s="22" t="s">
        <v>738</v>
      </c>
      <c r="C447" s="36">
        <v>4541899.18</v>
      </c>
      <c r="D447" s="37">
        <v>1857968</v>
      </c>
      <c r="E447" s="37">
        <v>1857968</v>
      </c>
      <c r="F447" s="38">
        <f t="shared" si="39"/>
        <v>-2683931.1799999997</v>
      </c>
      <c r="G447" s="39">
        <f t="shared" si="40"/>
        <v>-0.59092707117290078</v>
      </c>
      <c r="H447" s="40">
        <f t="shared" si="44"/>
        <v>0</v>
      </c>
      <c r="I447" s="23" t="s">
        <v>739</v>
      </c>
      <c r="J447" s="47"/>
      <c r="K447" s="47">
        <v>1</v>
      </c>
      <c r="L447" s="47"/>
      <c r="M447" s="47"/>
      <c r="N447" s="47">
        <v>1</v>
      </c>
      <c r="O447" s="138" t="s">
        <v>1764</v>
      </c>
      <c r="P447" s="6" t="s">
        <v>9</v>
      </c>
      <c r="Q447" s="271" t="s">
        <v>1619</v>
      </c>
      <c r="R447" s="292">
        <v>4382</v>
      </c>
      <c r="S447" s="256" t="s">
        <v>1800</v>
      </c>
      <c r="T447" s="319">
        <f t="shared" si="45"/>
        <v>424</v>
      </c>
    </row>
    <row r="448" spans="1:20" ht="52.8" x14ac:dyDescent="0.25">
      <c r="A448" s="35">
        <v>336</v>
      </c>
      <c r="B448" s="22" t="s">
        <v>740</v>
      </c>
      <c r="C448" s="36">
        <v>28889038.899999999</v>
      </c>
      <c r="D448" s="37">
        <v>9327000</v>
      </c>
      <c r="E448" s="37">
        <v>12741000</v>
      </c>
      <c r="F448" s="38">
        <f t="shared" si="39"/>
        <v>-16148038.899999999</v>
      </c>
      <c r="G448" s="39">
        <f t="shared" si="40"/>
        <v>-0.55896767476054732</v>
      </c>
      <c r="H448" s="40">
        <f t="shared" si="44"/>
        <v>-0.2679538497763127</v>
      </c>
      <c r="I448" s="23" t="s">
        <v>741</v>
      </c>
      <c r="J448" s="47"/>
      <c r="K448" s="47"/>
      <c r="L448" s="47"/>
      <c r="M448" s="47">
        <v>1</v>
      </c>
      <c r="N448" s="47"/>
      <c r="O448" s="138" t="s">
        <v>1766</v>
      </c>
      <c r="P448" s="6" t="s">
        <v>9</v>
      </c>
      <c r="Q448" s="269"/>
      <c r="R448" s="292">
        <v>242.3</v>
      </c>
      <c r="S448" s="256" t="s">
        <v>1765</v>
      </c>
      <c r="T448" s="319">
        <f t="shared" si="45"/>
        <v>52583.574081716877</v>
      </c>
    </row>
    <row r="449" spans="1:20" ht="66" x14ac:dyDescent="0.25">
      <c r="A449" s="35">
        <v>337</v>
      </c>
      <c r="B449" s="22" t="s">
        <v>742</v>
      </c>
      <c r="C449" s="36">
        <v>5566422</v>
      </c>
      <c r="D449" s="37">
        <v>1211354</v>
      </c>
      <c r="E449" s="37">
        <v>2398000</v>
      </c>
      <c r="F449" s="38">
        <f t="shared" si="39"/>
        <v>-3168422</v>
      </c>
      <c r="G449" s="39">
        <f t="shared" si="40"/>
        <v>-0.56920262243861497</v>
      </c>
      <c r="H449" s="40">
        <f t="shared" si="44"/>
        <v>-0.49484820683903252</v>
      </c>
      <c r="I449" s="23" t="s">
        <v>743</v>
      </c>
      <c r="J449" s="47"/>
      <c r="K449" s="47"/>
      <c r="L449" s="47">
        <v>1</v>
      </c>
      <c r="M449" s="47"/>
      <c r="N449" s="47"/>
      <c r="O449" s="138" t="s">
        <v>1768</v>
      </c>
      <c r="P449" s="82" t="s">
        <v>62</v>
      </c>
      <c r="Q449" s="269"/>
      <c r="R449" s="292">
        <v>465</v>
      </c>
      <c r="S449" s="256" t="s">
        <v>1624</v>
      </c>
      <c r="T449" s="319">
        <f t="shared" si="45"/>
        <v>5156.989247311828</v>
      </c>
    </row>
    <row r="450" spans="1:20" ht="25.5" customHeight="1" x14ac:dyDescent="0.25">
      <c r="A450" s="500">
        <v>338</v>
      </c>
      <c r="B450" s="439" t="s">
        <v>744</v>
      </c>
      <c r="C450" s="36">
        <v>5223119.38</v>
      </c>
      <c r="D450" s="37" t="s">
        <v>716</v>
      </c>
      <c r="E450" s="37">
        <v>3611345</v>
      </c>
      <c r="F450" s="38">
        <f t="shared" ref="F450:F513" si="46">E450-C450</f>
        <v>-1611774.38</v>
      </c>
      <c r="G450" s="39">
        <f t="shared" si="40"/>
        <v>-0.30858463357580773</v>
      </c>
      <c r="H450" s="40" t="e">
        <f t="shared" si="44"/>
        <v>#VALUE!</v>
      </c>
      <c r="I450" s="439" t="s">
        <v>745</v>
      </c>
      <c r="J450" s="388"/>
      <c r="K450" s="388"/>
      <c r="L450" s="388"/>
      <c r="M450" s="388">
        <v>1</v>
      </c>
      <c r="N450" s="47"/>
      <c r="O450" s="407" t="s">
        <v>1769</v>
      </c>
      <c r="P450" s="435" t="s">
        <v>9</v>
      </c>
      <c r="Q450" s="380" t="s">
        <v>1619</v>
      </c>
      <c r="R450" s="293">
        <v>44.6</v>
      </c>
      <c r="S450" s="348" t="s">
        <v>1767</v>
      </c>
      <c r="T450" s="319">
        <f t="shared" si="45"/>
        <v>80971.860986547079</v>
      </c>
    </row>
    <row r="451" spans="1:20" ht="13.2" x14ac:dyDescent="0.25">
      <c r="A451" s="501"/>
      <c r="B451" s="439"/>
      <c r="C451" s="36">
        <v>95913335.700000003</v>
      </c>
      <c r="D451" s="37" t="s">
        <v>716</v>
      </c>
      <c r="E451" s="37">
        <v>64755941</v>
      </c>
      <c r="F451" s="38">
        <f t="shared" si="46"/>
        <v>-31157394.700000003</v>
      </c>
      <c r="G451" s="39">
        <f t="shared" ref="G451:G515" si="47">F451/C451</f>
        <v>-0.32484945365110479</v>
      </c>
      <c r="H451" s="40" t="e">
        <f t="shared" si="44"/>
        <v>#VALUE!</v>
      </c>
      <c r="I451" s="439"/>
      <c r="J451" s="389"/>
      <c r="K451" s="389"/>
      <c r="L451" s="389"/>
      <c r="M451" s="389"/>
      <c r="N451" s="47"/>
      <c r="O451" s="407"/>
      <c r="P451" s="435"/>
      <c r="Q451" s="381"/>
      <c r="R451" s="293">
        <v>819</v>
      </c>
      <c r="S451" s="348" t="s">
        <v>1767</v>
      </c>
      <c r="T451" s="319">
        <f t="shared" si="45"/>
        <v>79067.083028083027</v>
      </c>
    </row>
    <row r="452" spans="1:20" ht="30.75" customHeight="1" x14ac:dyDescent="0.25">
      <c r="A452" s="502"/>
      <c r="B452" s="439"/>
      <c r="C452" s="36">
        <v>8010344.5199999996</v>
      </c>
      <c r="D452" s="37" t="s">
        <v>716</v>
      </c>
      <c r="E452" s="37">
        <v>5020126</v>
      </c>
      <c r="F452" s="38">
        <f t="shared" si="46"/>
        <v>-2990218.5199999996</v>
      </c>
      <c r="G452" s="39">
        <f t="shared" si="47"/>
        <v>-0.37329462079116665</v>
      </c>
      <c r="H452" s="40" t="e">
        <f t="shared" si="44"/>
        <v>#VALUE!</v>
      </c>
      <c r="I452" s="439"/>
      <c r="J452" s="402"/>
      <c r="K452" s="402"/>
      <c r="L452" s="402"/>
      <c r="M452" s="402"/>
      <c r="N452" s="47"/>
      <c r="O452" s="407"/>
      <c r="P452" s="435"/>
      <c r="Q452" s="382"/>
      <c r="R452" s="294">
        <v>68.400000000000006</v>
      </c>
      <c r="S452" s="347" t="s">
        <v>1767</v>
      </c>
      <c r="T452" s="319">
        <f t="shared" si="45"/>
        <v>73393.654970760224</v>
      </c>
    </row>
    <row r="453" spans="1:20" ht="117.75" customHeight="1" x14ac:dyDescent="0.25">
      <c r="A453" s="35">
        <v>339</v>
      </c>
      <c r="B453" s="22" t="s">
        <v>746</v>
      </c>
      <c r="C453" s="36">
        <v>6048663.2699999996</v>
      </c>
      <c r="D453" s="37">
        <v>997000</v>
      </c>
      <c r="E453" s="37">
        <v>3622775.94</v>
      </c>
      <c r="F453" s="38">
        <f t="shared" si="46"/>
        <v>-2425887.3299999996</v>
      </c>
      <c r="G453" s="39">
        <f t="shared" si="47"/>
        <v>-0.40106172582491928</v>
      </c>
      <c r="H453" s="40">
        <f t="shared" si="44"/>
        <v>-0.72479667069887854</v>
      </c>
      <c r="I453" s="23" t="s">
        <v>747</v>
      </c>
      <c r="J453" s="47"/>
      <c r="K453" s="47"/>
      <c r="L453" s="47">
        <v>1</v>
      </c>
      <c r="M453" s="47"/>
      <c r="N453" s="47"/>
      <c r="O453" s="80" t="s">
        <v>1583</v>
      </c>
      <c r="P453" s="82" t="s">
        <v>62</v>
      </c>
      <c r="Q453" s="269" t="s">
        <v>1619</v>
      </c>
      <c r="R453" s="278">
        <v>2031</v>
      </c>
      <c r="S453" s="349" t="s">
        <v>1876</v>
      </c>
      <c r="T453" s="319">
        <f t="shared" si="45"/>
        <v>1783.74</v>
      </c>
    </row>
    <row r="454" spans="1:20" ht="87.75" customHeight="1" x14ac:dyDescent="0.25">
      <c r="A454" s="89">
        <v>340</v>
      </c>
      <c r="B454" s="22" t="s">
        <v>748</v>
      </c>
      <c r="C454" s="36">
        <v>157163366.25999999</v>
      </c>
      <c r="D454" s="37">
        <v>104006100</v>
      </c>
      <c r="E454" s="37">
        <v>104006100</v>
      </c>
      <c r="F454" s="38">
        <f t="shared" si="46"/>
        <v>-53157266.25999999</v>
      </c>
      <c r="G454" s="39">
        <f t="shared" si="47"/>
        <v>-0.33822936938154124</v>
      </c>
      <c r="H454" s="40">
        <f t="shared" si="44"/>
        <v>0</v>
      </c>
      <c r="I454" s="177" t="s">
        <v>1959</v>
      </c>
      <c r="J454" s="47">
        <v>1</v>
      </c>
      <c r="K454" s="47"/>
      <c r="L454" s="47"/>
      <c r="M454" s="47"/>
      <c r="N454" s="47"/>
      <c r="O454" s="177" t="s">
        <v>1960</v>
      </c>
      <c r="P454" s="6" t="s">
        <v>9</v>
      </c>
      <c r="Q454" s="272"/>
      <c r="R454" s="279">
        <v>6381.1</v>
      </c>
      <c r="S454" s="341" t="s">
        <v>1961</v>
      </c>
      <c r="T454" s="319">
        <f t="shared" si="45"/>
        <v>16299.086364419927</v>
      </c>
    </row>
    <row r="455" spans="1:20" ht="186" customHeight="1" x14ac:dyDescent="0.25">
      <c r="A455" s="35">
        <v>341</v>
      </c>
      <c r="B455" s="22" t="s">
        <v>749</v>
      </c>
      <c r="C455" s="36">
        <v>5943468</v>
      </c>
      <c r="D455" s="37">
        <v>808955</v>
      </c>
      <c r="E455" s="37">
        <v>5943468</v>
      </c>
      <c r="F455" s="38">
        <f t="shared" si="46"/>
        <v>0</v>
      </c>
      <c r="G455" s="39">
        <f t="shared" si="47"/>
        <v>0</v>
      </c>
      <c r="H455" s="40">
        <f t="shared" si="44"/>
        <v>-0.86389175478020575</v>
      </c>
      <c r="I455" s="84" t="s">
        <v>750</v>
      </c>
      <c r="J455" s="47"/>
      <c r="K455" s="47"/>
      <c r="L455" s="47"/>
      <c r="M455" s="47"/>
      <c r="N455" s="47"/>
      <c r="O455" s="7" t="s">
        <v>1491</v>
      </c>
      <c r="P455" s="86" t="s">
        <v>9</v>
      </c>
      <c r="Q455" s="256"/>
      <c r="R455" s="292">
        <v>1594</v>
      </c>
      <c r="S455" s="341" t="s">
        <v>1962</v>
      </c>
      <c r="T455" s="319">
        <f t="shared" si="45"/>
        <v>3728.6499372647427</v>
      </c>
    </row>
    <row r="456" spans="1:20" ht="85.5" customHeight="1" x14ac:dyDescent="0.25">
      <c r="A456" s="89">
        <v>342</v>
      </c>
      <c r="B456" s="22" t="s">
        <v>751</v>
      </c>
      <c r="C456" s="36">
        <v>12156000</v>
      </c>
      <c r="D456" s="37">
        <v>6029000</v>
      </c>
      <c r="E456" s="37">
        <v>10416957.92</v>
      </c>
      <c r="F456" s="38">
        <f t="shared" si="46"/>
        <v>-1739042.08</v>
      </c>
      <c r="G456" s="39">
        <f t="shared" si="47"/>
        <v>-0.14306038828562029</v>
      </c>
      <c r="H456" s="40">
        <f t="shared" si="44"/>
        <v>-0.42123218253338207</v>
      </c>
      <c r="I456" s="23" t="s">
        <v>752</v>
      </c>
      <c r="J456" s="47"/>
      <c r="K456" s="47"/>
      <c r="L456" s="47">
        <v>1</v>
      </c>
      <c r="M456" s="47"/>
      <c r="N456" s="47"/>
      <c r="O456" s="7" t="s">
        <v>1492</v>
      </c>
      <c r="P456" s="86" t="s">
        <v>62</v>
      </c>
      <c r="Q456" s="256"/>
      <c r="R456" s="292">
        <v>15000</v>
      </c>
      <c r="S456" s="256" t="s">
        <v>1708</v>
      </c>
      <c r="T456" s="319">
        <f t="shared" si="45"/>
        <v>694.46386133333328</v>
      </c>
    </row>
    <row r="457" spans="1:20" ht="96" customHeight="1" x14ac:dyDescent="0.25">
      <c r="A457" s="35">
        <v>343</v>
      </c>
      <c r="B457" s="22" t="s">
        <v>753</v>
      </c>
      <c r="C457" s="36">
        <v>14053603.800000001</v>
      </c>
      <c r="D457" s="37">
        <v>5110000</v>
      </c>
      <c r="E457" s="37">
        <v>9553277.2599999998</v>
      </c>
      <c r="F457" s="38">
        <f t="shared" si="46"/>
        <v>-4500326.540000001</v>
      </c>
      <c r="G457" s="39">
        <f t="shared" si="47"/>
        <v>-0.3202258014417626</v>
      </c>
      <c r="H457" s="40">
        <f t="shared" si="44"/>
        <v>-0.46510502512098134</v>
      </c>
      <c r="I457" s="23" t="s">
        <v>754</v>
      </c>
      <c r="J457" s="47"/>
      <c r="K457" s="47"/>
      <c r="L457" s="47"/>
      <c r="M457" s="47">
        <v>1</v>
      </c>
      <c r="N457" s="47"/>
      <c r="O457" s="7" t="s">
        <v>1493</v>
      </c>
      <c r="P457" s="6" t="s">
        <v>9</v>
      </c>
      <c r="Q457" s="272" t="s">
        <v>1619</v>
      </c>
      <c r="R457" s="292">
        <v>942</v>
      </c>
      <c r="S457" s="256" t="s">
        <v>1708</v>
      </c>
      <c r="T457" s="319">
        <f t="shared" si="45"/>
        <v>10141.483290870488</v>
      </c>
    </row>
    <row r="458" spans="1:20" ht="87.75" customHeight="1" x14ac:dyDescent="0.25">
      <c r="A458" s="89">
        <v>344</v>
      </c>
      <c r="B458" s="22" t="s">
        <v>755</v>
      </c>
      <c r="C458" s="36">
        <v>246576860.28</v>
      </c>
      <c r="D458" s="37">
        <v>143740000</v>
      </c>
      <c r="E458" s="37">
        <v>143740000</v>
      </c>
      <c r="F458" s="38">
        <f t="shared" si="46"/>
        <v>-102836860.28</v>
      </c>
      <c r="G458" s="39">
        <f t="shared" si="47"/>
        <v>-0.41705803279035897</v>
      </c>
      <c r="H458" s="40">
        <f t="shared" si="44"/>
        <v>0</v>
      </c>
      <c r="I458" s="23" t="s">
        <v>756</v>
      </c>
      <c r="J458" s="47">
        <v>1</v>
      </c>
      <c r="K458" s="47"/>
      <c r="L458" s="47"/>
      <c r="M458" s="47"/>
      <c r="N458" s="47"/>
      <c r="O458" s="7" t="s">
        <v>1494</v>
      </c>
      <c r="P458" s="86" t="s">
        <v>9</v>
      </c>
      <c r="Q458" s="256"/>
      <c r="R458" s="299">
        <v>140922</v>
      </c>
      <c r="S458" s="256" t="s">
        <v>1704</v>
      </c>
      <c r="T458" s="319">
        <f t="shared" si="45"/>
        <v>1019.9968777053973</v>
      </c>
    </row>
    <row r="459" spans="1:20" ht="99" customHeight="1" x14ac:dyDescent="0.25">
      <c r="A459" s="35">
        <v>345</v>
      </c>
      <c r="B459" s="22" t="s">
        <v>757</v>
      </c>
      <c r="C459" s="36">
        <v>33108485.640000001</v>
      </c>
      <c r="D459" s="37">
        <v>22950000</v>
      </c>
      <c r="E459" s="37">
        <v>22950000</v>
      </c>
      <c r="F459" s="38">
        <f t="shared" si="46"/>
        <v>-10158485.640000001</v>
      </c>
      <c r="G459" s="39">
        <f t="shared" si="47"/>
        <v>-0.30682423081673754</v>
      </c>
      <c r="H459" s="40">
        <f t="shared" si="44"/>
        <v>0</v>
      </c>
      <c r="I459" s="84" t="s">
        <v>758</v>
      </c>
      <c r="J459" s="47"/>
      <c r="K459" s="47"/>
      <c r="L459" s="47"/>
      <c r="M459" s="47">
        <v>1</v>
      </c>
      <c r="N459" s="47">
        <v>1</v>
      </c>
      <c r="O459" s="7" t="s">
        <v>1495</v>
      </c>
      <c r="P459" s="86" t="s">
        <v>9</v>
      </c>
      <c r="Q459" s="256"/>
      <c r="R459" s="292">
        <v>4729</v>
      </c>
      <c r="S459" s="256" t="s">
        <v>1963</v>
      </c>
      <c r="T459" s="319">
        <f t="shared" si="45"/>
        <v>4853.0344681750903</v>
      </c>
    </row>
    <row r="460" spans="1:20" ht="79.2" x14ac:dyDescent="0.25">
      <c r="A460" s="89">
        <v>346</v>
      </c>
      <c r="B460" s="22" t="s">
        <v>759</v>
      </c>
      <c r="C460" s="36">
        <v>15228438.539999999</v>
      </c>
      <c r="D460" s="37">
        <v>6807800</v>
      </c>
      <c r="E460" s="37">
        <v>11513223.75</v>
      </c>
      <c r="F460" s="38">
        <f t="shared" si="46"/>
        <v>-3715214.7899999991</v>
      </c>
      <c r="G460" s="39">
        <f t="shared" si="47"/>
        <v>-0.24396557665721119</v>
      </c>
      <c r="H460" s="40">
        <f t="shared" si="44"/>
        <v>-0.40869732510844325</v>
      </c>
      <c r="I460" s="23" t="s">
        <v>760</v>
      </c>
      <c r="J460" s="47"/>
      <c r="K460" s="47"/>
      <c r="L460" s="47"/>
      <c r="M460" s="47">
        <v>1</v>
      </c>
      <c r="N460" s="47"/>
      <c r="O460" s="7" t="s">
        <v>1496</v>
      </c>
      <c r="P460" s="86" t="s">
        <v>9</v>
      </c>
      <c r="Q460" s="256"/>
      <c r="R460" s="292">
        <v>2031</v>
      </c>
      <c r="S460" s="256" t="s">
        <v>1876</v>
      </c>
      <c r="T460" s="319">
        <f t="shared" si="45"/>
        <v>5668.7463072378141</v>
      </c>
    </row>
    <row r="461" spans="1:20" ht="92.25" customHeight="1" x14ac:dyDescent="0.25">
      <c r="A461" s="35">
        <v>347</v>
      </c>
      <c r="B461" s="179" t="s">
        <v>761</v>
      </c>
      <c r="C461" s="36" t="s">
        <v>762</v>
      </c>
      <c r="D461" s="37" t="s">
        <v>763</v>
      </c>
      <c r="E461" s="37" t="s">
        <v>763</v>
      </c>
      <c r="F461" s="38" t="e">
        <f t="shared" si="46"/>
        <v>#VALUE!</v>
      </c>
      <c r="G461" s="39">
        <v>0.25</v>
      </c>
      <c r="H461" s="40">
        <v>0</v>
      </c>
      <c r="I461" s="324" t="s">
        <v>764</v>
      </c>
      <c r="J461" s="47">
        <v>1</v>
      </c>
      <c r="K461" s="50"/>
      <c r="L461" s="50"/>
      <c r="M461" s="50"/>
      <c r="N461" s="50"/>
      <c r="O461" s="7" t="s">
        <v>1497</v>
      </c>
      <c r="P461" s="87" t="s">
        <v>9</v>
      </c>
      <c r="Q461" s="256"/>
      <c r="R461" s="292">
        <v>2064</v>
      </c>
      <c r="S461" s="256" t="s">
        <v>1707</v>
      </c>
      <c r="T461"/>
    </row>
    <row r="462" spans="1:20" ht="68.25" customHeight="1" x14ac:dyDescent="0.25">
      <c r="A462" s="89">
        <v>348</v>
      </c>
      <c r="B462" s="142" t="s">
        <v>765</v>
      </c>
      <c r="C462" s="36" t="s">
        <v>766</v>
      </c>
      <c r="D462" s="37" t="s">
        <v>767</v>
      </c>
      <c r="E462" s="37" t="s">
        <v>767</v>
      </c>
      <c r="F462" s="38" t="e">
        <f t="shared" si="46"/>
        <v>#VALUE!</v>
      </c>
      <c r="G462" s="39">
        <v>0.23</v>
      </c>
      <c r="H462" s="40">
        <v>0</v>
      </c>
      <c r="I462" s="30" t="s">
        <v>768</v>
      </c>
      <c r="J462" s="47">
        <v>1</v>
      </c>
      <c r="K462" s="50"/>
      <c r="L462" s="50"/>
      <c r="M462" s="50"/>
      <c r="N462" s="50"/>
      <c r="O462" s="7" t="s">
        <v>1497</v>
      </c>
      <c r="P462" s="87" t="s">
        <v>9</v>
      </c>
      <c r="Q462" s="256"/>
      <c r="R462" s="292">
        <v>9496</v>
      </c>
      <c r="S462" s="256" t="s">
        <v>1704</v>
      </c>
      <c r="T462"/>
    </row>
    <row r="463" spans="1:20" ht="61.5" customHeight="1" x14ac:dyDescent="0.25">
      <c r="A463" s="35">
        <v>349</v>
      </c>
      <c r="B463" s="22" t="s">
        <v>769</v>
      </c>
      <c r="C463" s="36">
        <v>12880330.25</v>
      </c>
      <c r="D463" s="37">
        <v>3822000</v>
      </c>
      <c r="E463" s="37">
        <v>3822000</v>
      </c>
      <c r="F463" s="38">
        <f t="shared" si="46"/>
        <v>-9058330.25</v>
      </c>
      <c r="G463" s="39">
        <f t="shared" si="47"/>
        <v>-0.7032684779181031</v>
      </c>
      <c r="H463" s="40">
        <f t="shared" si="44"/>
        <v>0</v>
      </c>
      <c r="I463" s="30" t="s">
        <v>770</v>
      </c>
      <c r="J463" s="94">
        <v>1</v>
      </c>
      <c r="K463" s="50"/>
      <c r="L463" s="50"/>
      <c r="M463" s="50"/>
      <c r="N463" s="50"/>
      <c r="O463" s="7" t="s">
        <v>53</v>
      </c>
      <c r="P463" s="86" t="s">
        <v>9</v>
      </c>
      <c r="Q463" s="256"/>
    </row>
    <row r="464" spans="1:20" ht="21" customHeight="1" x14ac:dyDescent="0.25">
      <c r="A464" s="500">
        <v>350</v>
      </c>
      <c r="B464" s="438" t="s">
        <v>771</v>
      </c>
      <c r="C464" s="36">
        <v>1955836.66</v>
      </c>
      <c r="D464" s="37">
        <v>736000</v>
      </c>
      <c r="E464" s="37">
        <v>736000</v>
      </c>
      <c r="F464" s="38">
        <f t="shared" si="46"/>
        <v>-1219836.6599999999</v>
      </c>
      <c r="G464" s="39">
        <f t="shared" si="47"/>
        <v>-0.62369045685031799</v>
      </c>
      <c r="H464" s="40">
        <f t="shared" si="44"/>
        <v>0</v>
      </c>
      <c r="I464" s="470" t="s">
        <v>772</v>
      </c>
      <c r="J464" s="388">
        <v>1</v>
      </c>
      <c r="K464" s="391"/>
      <c r="L464" s="391"/>
      <c r="M464" s="391"/>
      <c r="N464" s="50"/>
      <c r="O464" s="407" t="s">
        <v>1497</v>
      </c>
      <c r="P464" s="440" t="s">
        <v>9</v>
      </c>
      <c r="Q464" s="375"/>
    </row>
    <row r="465" spans="1:20" ht="49.5" customHeight="1" x14ac:dyDescent="0.25">
      <c r="A465" s="502"/>
      <c r="B465" s="438"/>
      <c r="C465" s="36">
        <v>3265837.51</v>
      </c>
      <c r="D465" s="37">
        <v>709000</v>
      </c>
      <c r="E465" s="37">
        <v>709000</v>
      </c>
      <c r="F465" s="38">
        <f t="shared" si="46"/>
        <v>-2556837.5099999998</v>
      </c>
      <c r="G465" s="39">
        <f t="shared" si="47"/>
        <v>-0.78290407963377207</v>
      </c>
      <c r="H465" s="40">
        <f t="shared" si="44"/>
        <v>0</v>
      </c>
      <c r="I465" s="470"/>
      <c r="J465" s="402"/>
      <c r="K465" s="471"/>
      <c r="L465" s="471"/>
      <c r="M465" s="471"/>
      <c r="N465" s="50"/>
      <c r="O465" s="407"/>
      <c r="P465" s="440"/>
      <c r="Q465" s="377"/>
    </row>
    <row r="466" spans="1:20" ht="13.2" x14ac:dyDescent="0.25">
      <c r="A466" s="500">
        <v>351</v>
      </c>
      <c r="B466" s="438" t="s">
        <v>773</v>
      </c>
      <c r="C466" s="36">
        <v>97216475.409999996</v>
      </c>
      <c r="D466" s="37">
        <v>47779500</v>
      </c>
      <c r="E466" s="37">
        <v>52117087</v>
      </c>
      <c r="F466" s="38">
        <f t="shared" si="46"/>
        <v>-45099388.409999996</v>
      </c>
      <c r="G466" s="39">
        <f t="shared" si="47"/>
        <v>-0.46390684521114545</v>
      </c>
      <c r="H466" s="40">
        <f t="shared" si="44"/>
        <v>-8.3227732969803167E-2</v>
      </c>
      <c r="I466" s="439" t="s">
        <v>774</v>
      </c>
      <c r="J466" s="388"/>
      <c r="K466" s="388"/>
      <c r="L466" s="388">
        <v>1</v>
      </c>
      <c r="M466" s="388"/>
      <c r="N466" s="47">
        <v>1</v>
      </c>
      <c r="O466" s="407" t="s">
        <v>1498</v>
      </c>
      <c r="P466" s="440" t="s">
        <v>62</v>
      </c>
      <c r="Q466" s="375"/>
    </row>
    <row r="467" spans="1:20" ht="13.2" x14ac:dyDescent="0.25">
      <c r="A467" s="501"/>
      <c r="B467" s="438"/>
      <c r="C467" s="36">
        <v>14548478.539999999</v>
      </c>
      <c r="D467" s="37">
        <v>5936000</v>
      </c>
      <c r="E467" s="37">
        <v>8326893</v>
      </c>
      <c r="F467" s="38">
        <f t="shared" si="46"/>
        <v>-6221585.5399999991</v>
      </c>
      <c r="G467" s="39">
        <f t="shared" si="47"/>
        <v>-0.42764509861936389</v>
      </c>
      <c r="H467" s="40">
        <f t="shared" si="44"/>
        <v>-0.2871290648264605</v>
      </c>
      <c r="I467" s="439"/>
      <c r="J467" s="389"/>
      <c r="K467" s="389"/>
      <c r="L467" s="389"/>
      <c r="M467" s="389"/>
      <c r="N467" s="47"/>
      <c r="O467" s="407"/>
      <c r="P467" s="440"/>
      <c r="Q467" s="376"/>
    </row>
    <row r="468" spans="1:20" ht="13.2" x14ac:dyDescent="0.25">
      <c r="A468" s="501"/>
      <c r="B468" s="438"/>
      <c r="C468" s="36">
        <v>92948648.480000004</v>
      </c>
      <c r="D468" s="37">
        <v>6420000</v>
      </c>
      <c r="E468" s="37">
        <v>3620919</v>
      </c>
      <c r="F468" s="38">
        <f t="shared" si="46"/>
        <v>-89327729.480000004</v>
      </c>
      <c r="G468" s="39">
        <f t="shared" si="47"/>
        <v>-0.96104387681571157</v>
      </c>
      <c r="H468" s="199">
        <f t="shared" si="44"/>
        <v>0.77303054832212481</v>
      </c>
      <c r="I468" s="439"/>
      <c r="J468" s="389"/>
      <c r="K468" s="389"/>
      <c r="L468" s="389"/>
      <c r="M468" s="389"/>
      <c r="N468" s="47">
        <v>1</v>
      </c>
      <c r="O468" s="407"/>
      <c r="P468" s="440"/>
      <c r="Q468" s="376"/>
    </row>
    <row r="469" spans="1:20" ht="17.25" customHeight="1" x14ac:dyDescent="0.25">
      <c r="A469" s="502"/>
      <c r="B469" s="438"/>
      <c r="C469" s="36">
        <v>39142201.759999998</v>
      </c>
      <c r="D469" s="37">
        <v>18311500</v>
      </c>
      <c r="E469" s="37">
        <v>24054724</v>
      </c>
      <c r="F469" s="38">
        <f t="shared" si="46"/>
        <v>-15087477.759999998</v>
      </c>
      <c r="G469" s="39">
        <f t="shared" si="47"/>
        <v>-0.38545296589365896</v>
      </c>
      <c r="H469" s="40">
        <f t="shared" si="44"/>
        <v>-0.23875659517024597</v>
      </c>
      <c r="I469" s="439"/>
      <c r="J469" s="402"/>
      <c r="K469" s="402"/>
      <c r="L469" s="402"/>
      <c r="M469" s="402"/>
      <c r="N469" s="47"/>
      <c r="O469" s="407"/>
      <c r="P469" s="440"/>
      <c r="Q469" s="377"/>
    </row>
    <row r="470" spans="1:20" ht="92.4" x14ac:dyDescent="0.25">
      <c r="A470" s="89">
        <v>352</v>
      </c>
      <c r="B470" s="44" t="s">
        <v>775</v>
      </c>
      <c r="C470" s="36">
        <v>47137994.579999998</v>
      </c>
      <c r="D470" s="37">
        <v>8870000</v>
      </c>
      <c r="E470" s="37">
        <v>9613000</v>
      </c>
      <c r="F470" s="38">
        <f t="shared" si="46"/>
        <v>-37524994.579999998</v>
      </c>
      <c r="G470" s="39">
        <f t="shared" si="47"/>
        <v>-0.79606684404688988</v>
      </c>
      <c r="H470" s="40">
        <f t="shared" si="44"/>
        <v>-7.7291168209716016E-2</v>
      </c>
      <c r="I470" s="23" t="s">
        <v>776</v>
      </c>
      <c r="J470" s="47"/>
      <c r="K470" s="47"/>
      <c r="L470" s="47">
        <v>1</v>
      </c>
      <c r="M470" s="47"/>
      <c r="N470" s="47">
        <v>1</v>
      </c>
      <c r="O470" s="7" t="s">
        <v>1499</v>
      </c>
      <c r="P470" s="86" t="s">
        <v>62</v>
      </c>
      <c r="Q470" s="256"/>
      <c r="R470" s="289"/>
      <c r="S470" s="291"/>
      <c r="T470" s="291"/>
    </row>
    <row r="471" spans="1:20" ht="92.4" x14ac:dyDescent="0.25">
      <c r="A471" s="130">
        <v>353</v>
      </c>
      <c r="B471" s="22" t="s">
        <v>777</v>
      </c>
      <c r="C471" s="36">
        <v>7669462.1799999997</v>
      </c>
      <c r="D471" s="37">
        <v>3174000</v>
      </c>
      <c r="E471" s="37">
        <v>3741000</v>
      </c>
      <c r="F471" s="38">
        <f t="shared" si="46"/>
        <v>-3928462.1799999997</v>
      </c>
      <c r="G471" s="39">
        <f t="shared" si="47"/>
        <v>-0.512221338054763</v>
      </c>
      <c r="H471" s="40">
        <f t="shared" si="44"/>
        <v>-0.15156375300721733</v>
      </c>
      <c r="I471" s="23" t="s">
        <v>778</v>
      </c>
      <c r="J471" s="47"/>
      <c r="K471" s="47"/>
      <c r="L471" s="47">
        <v>1</v>
      </c>
      <c r="M471" s="47"/>
      <c r="N471" s="47"/>
      <c r="O471" s="7" t="s">
        <v>1500</v>
      </c>
      <c r="P471" s="86" t="s">
        <v>62</v>
      </c>
      <c r="Q471" s="256"/>
      <c r="R471" s="289">
        <v>3643</v>
      </c>
      <c r="S471" s="256" t="s">
        <v>1744</v>
      </c>
      <c r="T471" s="319">
        <f>E471/R471</f>
        <v>1026.9009058468296</v>
      </c>
    </row>
    <row r="472" spans="1:20" ht="52.8" x14ac:dyDescent="0.25">
      <c r="A472" s="89">
        <v>354</v>
      </c>
      <c r="B472" s="22" t="s">
        <v>779</v>
      </c>
      <c r="C472" s="36">
        <v>11379541.77</v>
      </c>
      <c r="D472" s="37">
        <v>2582000</v>
      </c>
      <c r="E472" s="37">
        <v>2783000</v>
      </c>
      <c r="F472" s="38">
        <f t="shared" si="46"/>
        <v>-8596541.7699999996</v>
      </c>
      <c r="G472" s="39">
        <f t="shared" si="47"/>
        <v>-0.75543830707341386</v>
      </c>
      <c r="H472" s="40">
        <f t="shared" si="44"/>
        <v>-7.2224218469277762E-2</v>
      </c>
      <c r="I472" s="23" t="s">
        <v>780</v>
      </c>
      <c r="J472" s="47"/>
      <c r="K472" s="47">
        <v>1</v>
      </c>
      <c r="L472" s="47"/>
      <c r="M472" s="47"/>
      <c r="N472" s="47">
        <v>1</v>
      </c>
      <c r="O472" s="7" t="s">
        <v>781</v>
      </c>
      <c r="P472" s="86" t="s">
        <v>9</v>
      </c>
      <c r="Q472" s="256"/>
      <c r="R472" s="278">
        <v>7191</v>
      </c>
      <c r="S472" s="341" t="s">
        <v>1964</v>
      </c>
      <c r="T472" s="319">
        <f>E472/R472</f>
        <v>387.01154220553468</v>
      </c>
    </row>
    <row r="473" spans="1:20" ht="52.8" x14ac:dyDescent="0.25">
      <c r="A473" s="248">
        <v>355</v>
      </c>
      <c r="B473" s="22" t="s">
        <v>782</v>
      </c>
      <c r="C473" s="36">
        <v>13329651.199999999</v>
      </c>
      <c r="D473" s="37">
        <v>2395900</v>
      </c>
      <c r="E473" s="37">
        <v>2467000</v>
      </c>
      <c r="F473" s="38">
        <f t="shared" si="46"/>
        <v>-10862651.199999999</v>
      </c>
      <c r="G473" s="39">
        <f t="shared" si="47"/>
        <v>-0.81492388938129157</v>
      </c>
      <c r="H473" s="40">
        <f t="shared" si="44"/>
        <v>-2.8820429671665992E-2</v>
      </c>
      <c r="I473" s="23" t="s">
        <v>783</v>
      </c>
      <c r="J473" s="47"/>
      <c r="K473" s="47"/>
      <c r="L473" s="47">
        <v>1</v>
      </c>
      <c r="M473" s="47"/>
      <c r="N473" s="47">
        <v>1</v>
      </c>
      <c r="O473" s="7" t="s">
        <v>1501</v>
      </c>
      <c r="P473" s="86" t="s">
        <v>62</v>
      </c>
      <c r="Q473" s="253" t="s">
        <v>1619</v>
      </c>
      <c r="R473" s="278">
        <v>12032</v>
      </c>
      <c r="S473" s="256" t="s">
        <v>1751</v>
      </c>
      <c r="T473" s="319">
        <f>E473/R473</f>
        <v>205.03656914893617</v>
      </c>
    </row>
    <row r="474" spans="1:20" ht="92.4" x14ac:dyDescent="0.25">
      <c r="A474" s="89">
        <v>356</v>
      </c>
      <c r="B474" s="22" t="s">
        <v>784</v>
      </c>
      <c r="C474" s="36">
        <v>53556000</v>
      </c>
      <c r="D474" s="37">
        <v>11915000</v>
      </c>
      <c r="E474" s="37">
        <v>11818000</v>
      </c>
      <c r="F474" s="38">
        <f t="shared" si="46"/>
        <v>-41738000</v>
      </c>
      <c r="G474" s="39">
        <f t="shared" si="47"/>
        <v>-0.77933378146239451</v>
      </c>
      <c r="H474" s="199">
        <f t="shared" si="44"/>
        <v>8.2078185818243356E-3</v>
      </c>
      <c r="I474" s="23" t="s">
        <v>785</v>
      </c>
      <c r="J474" s="47"/>
      <c r="K474" s="47"/>
      <c r="L474" s="47">
        <v>1</v>
      </c>
      <c r="M474" s="47"/>
      <c r="N474" s="47">
        <v>1</v>
      </c>
      <c r="O474" s="7" t="s">
        <v>1502</v>
      </c>
      <c r="P474" s="86" t="s">
        <v>62</v>
      </c>
      <c r="Q474" s="256"/>
      <c r="R474" s="292">
        <v>100000</v>
      </c>
      <c r="S474" s="341" t="s">
        <v>1965</v>
      </c>
      <c r="T474" s="319">
        <f>E474/R474</f>
        <v>118.18</v>
      </c>
    </row>
    <row r="475" spans="1:20" ht="43.5" customHeight="1" x14ac:dyDescent="0.25">
      <c r="A475" s="89">
        <v>357</v>
      </c>
      <c r="B475" s="22" t="s">
        <v>786</v>
      </c>
      <c r="C475" s="36">
        <v>18661661.039999999</v>
      </c>
      <c r="D475" s="37">
        <v>4541276</v>
      </c>
      <c r="E475" s="37">
        <v>4541276</v>
      </c>
      <c r="F475" s="38">
        <f t="shared" si="46"/>
        <v>-14120385.039999999</v>
      </c>
      <c r="G475" s="39">
        <f t="shared" si="47"/>
        <v>-0.75665210131798644</v>
      </c>
      <c r="H475" s="40">
        <f t="shared" si="44"/>
        <v>0</v>
      </c>
      <c r="I475" s="23" t="s">
        <v>9</v>
      </c>
      <c r="J475" s="47">
        <v>1</v>
      </c>
      <c r="K475" s="47"/>
      <c r="L475" s="47"/>
      <c r="M475" s="47"/>
      <c r="N475" s="47"/>
      <c r="O475" s="85" t="s">
        <v>127</v>
      </c>
      <c r="P475" s="86" t="s">
        <v>9</v>
      </c>
      <c r="Q475" s="256"/>
      <c r="R475" s="292">
        <v>16574</v>
      </c>
      <c r="S475" s="341" t="s">
        <v>1966</v>
      </c>
      <c r="T475" s="319">
        <f>E475/R475</f>
        <v>274</v>
      </c>
    </row>
    <row r="476" spans="1:20" ht="40.5" customHeight="1" x14ac:dyDescent="0.25">
      <c r="A476" s="248">
        <v>358</v>
      </c>
      <c r="B476" s="22" t="s">
        <v>787</v>
      </c>
      <c r="C476" s="36">
        <v>5596400.1600000001</v>
      </c>
      <c r="D476" s="37">
        <v>1936000</v>
      </c>
      <c r="E476" s="37">
        <v>1936000</v>
      </c>
      <c r="F476" s="38">
        <f t="shared" si="46"/>
        <v>-3660400.16</v>
      </c>
      <c r="G476" s="39">
        <f t="shared" si="47"/>
        <v>-0.65406333631439251</v>
      </c>
      <c r="H476" s="40">
        <f t="shared" si="44"/>
        <v>0</v>
      </c>
      <c r="I476" s="23" t="s">
        <v>9</v>
      </c>
      <c r="J476" s="47">
        <v>1</v>
      </c>
      <c r="K476" s="47"/>
      <c r="L476" s="47"/>
      <c r="M476" s="47"/>
      <c r="N476" s="47"/>
      <c r="O476" s="90" t="s">
        <v>127</v>
      </c>
      <c r="P476" s="86" t="s">
        <v>9</v>
      </c>
      <c r="Q476" s="256"/>
    </row>
    <row r="477" spans="1:20" ht="41.25" customHeight="1" x14ac:dyDescent="0.25">
      <c r="A477" s="89">
        <v>359</v>
      </c>
      <c r="B477" s="22" t="s">
        <v>788</v>
      </c>
      <c r="C477" s="36">
        <v>23080935</v>
      </c>
      <c r="D477" s="37">
        <v>5361998</v>
      </c>
      <c r="E477" s="37">
        <v>5361998</v>
      </c>
      <c r="F477" s="38">
        <f t="shared" si="46"/>
        <v>-17718937</v>
      </c>
      <c r="G477" s="39">
        <f t="shared" si="47"/>
        <v>-0.76768714092388368</v>
      </c>
      <c r="H477" s="40">
        <f t="shared" si="44"/>
        <v>0</v>
      </c>
      <c r="I477" s="23" t="s">
        <v>9</v>
      </c>
      <c r="J477" s="47">
        <v>1</v>
      </c>
      <c r="K477" s="47"/>
      <c r="L477" s="47"/>
      <c r="M477" s="47"/>
      <c r="N477" s="47"/>
      <c r="O477" s="7" t="s">
        <v>789</v>
      </c>
      <c r="P477" s="92" t="s">
        <v>9</v>
      </c>
      <c r="Q477" s="256"/>
      <c r="R477" s="289"/>
      <c r="S477" s="291"/>
      <c r="T477" s="291"/>
    </row>
    <row r="478" spans="1:20" ht="45.75" customHeight="1" x14ac:dyDescent="0.25">
      <c r="A478" s="248">
        <v>360</v>
      </c>
      <c r="B478" s="22" t="s">
        <v>790</v>
      </c>
      <c r="C478" s="36">
        <v>5386575</v>
      </c>
      <c r="D478" s="37">
        <v>1339600</v>
      </c>
      <c r="E478" s="37">
        <v>1339600</v>
      </c>
      <c r="F478" s="38">
        <f t="shared" si="46"/>
        <v>-4046975</v>
      </c>
      <c r="G478" s="39">
        <f t="shared" si="47"/>
        <v>-0.75130764910912784</v>
      </c>
      <c r="H478" s="40">
        <f t="shared" si="44"/>
        <v>0</v>
      </c>
      <c r="I478" s="23" t="s">
        <v>9</v>
      </c>
      <c r="J478" s="47">
        <v>1</v>
      </c>
      <c r="K478" s="47"/>
      <c r="L478" s="47"/>
      <c r="M478" s="47"/>
      <c r="N478" s="47"/>
      <c r="O478" s="7" t="s">
        <v>789</v>
      </c>
      <c r="P478" s="92" t="s">
        <v>9</v>
      </c>
      <c r="Q478" s="256"/>
      <c r="R478" s="289">
        <v>3058</v>
      </c>
      <c r="S478" s="256" t="s">
        <v>1967</v>
      </c>
      <c r="T478" s="319">
        <f>E478/R478</f>
        <v>438.06409417920207</v>
      </c>
    </row>
    <row r="479" spans="1:20" ht="56.25" customHeight="1" x14ac:dyDescent="0.25">
      <c r="A479" s="89">
        <v>361</v>
      </c>
      <c r="B479" s="22" t="s">
        <v>791</v>
      </c>
      <c r="C479" s="36">
        <v>20667615</v>
      </c>
      <c r="D479" s="37">
        <v>12675480</v>
      </c>
      <c r="E479" s="37">
        <v>12675480</v>
      </c>
      <c r="F479" s="38">
        <f t="shared" si="46"/>
        <v>-7992135</v>
      </c>
      <c r="G479" s="39">
        <f t="shared" si="47"/>
        <v>-0.38669846520752393</v>
      </c>
      <c r="H479" s="40">
        <f t="shared" ref="H479:H543" si="48">(D479-E479)/E479</f>
        <v>0</v>
      </c>
      <c r="I479" s="23" t="s">
        <v>9</v>
      </c>
      <c r="J479" s="47">
        <v>1</v>
      </c>
      <c r="K479" s="47"/>
      <c r="L479" s="47"/>
      <c r="M479" s="47"/>
      <c r="N479" s="47"/>
      <c r="O479" s="90" t="s">
        <v>127</v>
      </c>
      <c r="P479" s="92" t="s">
        <v>9</v>
      </c>
      <c r="Q479" s="256"/>
      <c r="R479" s="292">
        <v>79500</v>
      </c>
      <c r="S479" s="256" t="s">
        <v>1968</v>
      </c>
      <c r="T479" s="319">
        <f>E479/R479</f>
        <v>159.44</v>
      </c>
    </row>
    <row r="480" spans="1:20" ht="88.5" customHeight="1" x14ac:dyDescent="0.25">
      <c r="A480" s="89">
        <v>362</v>
      </c>
      <c r="B480" s="22" t="s">
        <v>792</v>
      </c>
      <c r="C480" s="36">
        <v>5525516.8399999999</v>
      </c>
      <c r="D480" s="37">
        <v>2070000</v>
      </c>
      <c r="E480" s="37">
        <v>3334000</v>
      </c>
      <c r="F480" s="38">
        <f t="shared" si="46"/>
        <v>-2191516.84</v>
      </c>
      <c r="G480" s="39">
        <f t="shared" si="47"/>
        <v>-0.39661752980921144</v>
      </c>
      <c r="H480" s="40">
        <f t="shared" si="48"/>
        <v>-0.37912417516496699</v>
      </c>
      <c r="I480" s="23" t="s">
        <v>793</v>
      </c>
      <c r="J480" s="47"/>
      <c r="K480" s="47"/>
      <c r="L480" s="47">
        <v>1</v>
      </c>
      <c r="M480" s="47"/>
      <c r="N480" s="47"/>
      <c r="O480" s="7" t="s">
        <v>794</v>
      </c>
      <c r="P480" s="92" t="s">
        <v>62</v>
      </c>
      <c r="Q480" s="256"/>
      <c r="R480" s="292">
        <v>5113</v>
      </c>
      <c r="S480" s="341" t="s">
        <v>2111</v>
      </c>
      <c r="T480" s="319">
        <f>E480/R480</f>
        <v>652.0633678857813</v>
      </c>
    </row>
    <row r="481" spans="1:20" ht="41.25" customHeight="1" x14ac:dyDescent="0.25">
      <c r="A481" s="248">
        <v>363</v>
      </c>
      <c r="B481" s="22" t="s">
        <v>795</v>
      </c>
      <c r="C481" s="36">
        <v>79060402.099999994</v>
      </c>
      <c r="D481" s="37">
        <v>12826000</v>
      </c>
      <c r="E481" s="37">
        <v>12826000</v>
      </c>
      <c r="F481" s="38">
        <f t="shared" si="46"/>
        <v>-66234402.099999994</v>
      </c>
      <c r="G481" s="39">
        <f t="shared" si="47"/>
        <v>-0.83776960830812675</v>
      </c>
      <c r="H481" s="40">
        <f t="shared" si="48"/>
        <v>0</v>
      </c>
      <c r="I481" s="23" t="s">
        <v>796</v>
      </c>
      <c r="J481" s="47">
        <v>1</v>
      </c>
      <c r="K481" s="47"/>
      <c r="L481" s="47"/>
      <c r="M481" s="47"/>
      <c r="N481" s="47"/>
      <c r="O481" s="90" t="s">
        <v>127</v>
      </c>
      <c r="P481" s="92" t="s">
        <v>9</v>
      </c>
      <c r="Q481" s="256"/>
    </row>
    <row r="482" spans="1:20" ht="57" customHeight="1" x14ac:dyDescent="0.25">
      <c r="A482" s="89">
        <v>364</v>
      </c>
      <c r="B482" s="22" t="s">
        <v>797</v>
      </c>
      <c r="C482" s="36">
        <v>30184814.859999999</v>
      </c>
      <c r="D482" s="37">
        <v>1700000</v>
      </c>
      <c r="E482" s="37">
        <v>1700000</v>
      </c>
      <c r="F482" s="38">
        <f t="shared" si="46"/>
        <v>-28484814.859999999</v>
      </c>
      <c r="G482" s="39">
        <f t="shared" si="47"/>
        <v>-0.94368029064002013</v>
      </c>
      <c r="H482" s="40">
        <f t="shared" si="48"/>
        <v>0</v>
      </c>
      <c r="I482" s="23" t="s">
        <v>796</v>
      </c>
      <c r="J482" s="47">
        <v>1</v>
      </c>
      <c r="K482" s="47"/>
      <c r="L482" s="47"/>
      <c r="M482" s="47"/>
      <c r="N482" s="47"/>
      <c r="O482" s="90" t="s">
        <v>127</v>
      </c>
      <c r="P482" s="92" t="s">
        <v>9</v>
      </c>
      <c r="Q482" s="256"/>
    </row>
    <row r="483" spans="1:20" ht="42.75" customHeight="1" x14ac:dyDescent="0.25">
      <c r="A483" s="89">
        <v>365</v>
      </c>
      <c r="B483" s="22" t="s">
        <v>798</v>
      </c>
      <c r="C483" s="36">
        <v>1485318.56</v>
      </c>
      <c r="D483" s="37">
        <v>522000</v>
      </c>
      <c r="E483" s="37">
        <v>522000</v>
      </c>
      <c r="F483" s="38">
        <f t="shared" si="46"/>
        <v>-963318.56</v>
      </c>
      <c r="G483" s="39">
        <f t="shared" si="47"/>
        <v>-0.64856023882176494</v>
      </c>
      <c r="H483" s="40">
        <f t="shared" si="48"/>
        <v>0</v>
      </c>
      <c r="I483" s="23" t="s">
        <v>796</v>
      </c>
      <c r="J483" s="47">
        <v>1</v>
      </c>
      <c r="K483" s="47"/>
      <c r="L483" s="47"/>
      <c r="M483" s="47"/>
      <c r="N483" s="47"/>
      <c r="O483" s="90" t="s">
        <v>127</v>
      </c>
      <c r="P483" s="92" t="s">
        <v>9</v>
      </c>
      <c r="Q483" s="256"/>
    </row>
    <row r="484" spans="1:20" ht="44.25" customHeight="1" x14ac:dyDescent="0.25">
      <c r="A484" s="248">
        <v>366</v>
      </c>
      <c r="B484" s="22" t="s">
        <v>799</v>
      </c>
      <c r="C484" s="36">
        <v>7277454.9199999999</v>
      </c>
      <c r="D484" s="37">
        <v>4009000</v>
      </c>
      <c r="E484" s="37">
        <v>4009000</v>
      </c>
      <c r="F484" s="38">
        <f t="shared" si="46"/>
        <v>-3268454.92</v>
      </c>
      <c r="G484" s="39">
        <f t="shared" si="47"/>
        <v>-0.4491205999803019</v>
      </c>
      <c r="H484" s="40">
        <f t="shared" si="48"/>
        <v>0</v>
      </c>
      <c r="I484" s="23" t="s">
        <v>796</v>
      </c>
      <c r="J484" s="47">
        <v>1</v>
      </c>
      <c r="K484" s="47"/>
      <c r="L484" s="47"/>
      <c r="M484" s="47"/>
      <c r="N484" s="47"/>
      <c r="O484" s="90" t="s">
        <v>127</v>
      </c>
      <c r="P484" s="92" t="s">
        <v>9</v>
      </c>
      <c r="Q484" s="256"/>
    </row>
    <row r="485" spans="1:20" ht="42.75" customHeight="1" x14ac:dyDescent="0.25">
      <c r="A485" s="89">
        <v>367</v>
      </c>
      <c r="B485" s="22" t="s">
        <v>800</v>
      </c>
      <c r="C485" s="36">
        <v>54967425.329999998</v>
      </c>
      <c r="D485" s="37">
        <v>34851000</v>
      </c>
      <c r="E485" s="37">
        <v>34851000</v>
      </c>
      <c r="F485" s="38">
        <f t="shared" si="46"/>
        <v>-20116425.329999998</v>
      </c>
      <c r="G485" s="39">
        <f t="shared" si="47"/>
        <v>-0.36596993963661056</v>
      </c>
      <c r="H485" s="40">
        <f t="shared" si="48"/>
        <v>0</v>
      </c>
      <c r="I485" s="23" t="s">
        <v>796</v>
      </c>
      <c r="J485" s="47">
        <v>1</v>
      </c>
      <c r="K485" s="47"/>
      <c r="L485" s="47"/>
      <c r="M485" s="47"/>
      <c r="N485" s="47"/>
      <c r="O485" s="90" t="s">
        <v>127</v>
      </c>
      <c r="P485" s="92" t="s">
        <v>9</v>
      </c>
      <c r="Q485" s="256"/>
    </row>
    <row r="486" spans="1:20" ht="61.5" customHeight="1" x14ac:dyDescent="0.25">
      <c r="A486" s="248">
        <v>368</v>
      </c>
      <c r="B486" s="22" t="s">
        <v>801</v>
      </c>
      <c r="C486" s="36">
        <v>4762845.4400000004</v>
      </c>
      <c r="D486" s="37">
        <v>999000</v>
      </c>
      <c r="E486" s="37">
        <v>2188000</v>
      </c>
      <c r="F486" s="38">
        <f t="shared" si="46"/>
        <v>-2574845.4400000004</v>
      </c>
      <c r="G486" s="39">
        <f t="shared" si="47"/>
        <v>-0.54061074885520544</v>
      </c>
      <c r="H486" s="40">
        <f t="shared" si="48"/>
        <v>-0.54341864716636201</v>
      </c>
      <c r="I486" s="23" t="s">
        <v>802</v>
      </c>
      <c r="J486" s="47"/>
      <c r="K486" s="47"/>
      <c r="L486" s="47"/>
      <c r="M486" s="47">
        <v>1</v>
      </c>
      <c r="N486" s="47"/>
      <c r="O486" s="198" t="s">
        <v>2117</v>
      </c>
      <c r="P486" s="92" t="s">
        <v>9</v>
      </c>
      <c r="Q486" s="256"/>
    </row>
    <row r="487" spans="1:20" ht="45.75" customHeight="1" x14ac:dyDescent="0.25">
      <c r="A487" s="89">
        <v>369</v>
      </c>
      <c r="B487" s="22" t="s">
        <v>803</v>
      </c>
      <c r="C487" s="36">
        <v>1011677.48</v>
      </c>
      <c r="D487" s="37">
        <v>335000</v>
      </c>
      <c r="E487" s="37">
        <v>335000</v>
      </c>
      <c r="F487" s="38">
        <f t="shared" si="46"/>
        <v>-676677.48</v>
      </c>
      <c r="G487" s="39">
        <f t="shared" si="47"/>
        <v>-0.66886680130509579</v>
      </c>
      <c r="H487" s="40">
        <f t="shared" si="48"/>
        <v>0</v>
      </c>
      <c r="I487" s="23" t="s">
        <v>796</v>
      </c>
      <c r="J487" s="47">
        <v>1</v>
      </c>
      <c r="K487" s="47"/>
      <c r="L487" s="47"/>
      <c r="M487" s="47"/>
      <c r="N487" s="47"/>
      <c r="O487" s="90" t="s">
        <v>127</v>
      </c>
      <c r="P487" s="92" t="s">
        <v>9</v>
      </c>
      <c r="Q487" s="256"/>
    </row>
    <row r="488" spans="1:20" ht="42" customHeight="1" x14ac:dyDescent="0.25">
      <c r="A488" s="89">
        <v>370</v>
      </c>
      <c r="B488" s="22" t="s">
        <v>804</v>
      </c>
      <c r="C488" s="36">
        <v>12683262.720000001</v>
      </c>
      <c r="D488" s="37">
        <v>4800000</v>
      </c>
      <c r="E488" s="37">
        <v>4800000</v>
      </c>
      <c r="F488" s="38">
        <f t="shared" si="46"/>
        <v>-7883262.7200000007</v>
      </c>
      <c r="G488" s="39">
        <f t="shared" si="47"/>
        <v>-0.62154848433195586</v>
      </c>
      <c r="H488" s="40">
        <f t="shared" si="48"/>
        <v>0</v>
      </c>
      <c r="I488" s="23" t="s">
        <v>796</v>
      </c>
      <c r="J488" s="47">
        <v>1</v>
      </c>
      <c r="K488" s="47"/>
      <c r="L488" s="47"/>
      <c r="M488" s="47"/>
      <c r="N488" s="47"/>
      <c r="O488" s="90" t="s">
        <v>127</v>
      </c>
      <c r="P488" s="92" t="s">
        <v>9</v>
      </c>
      <c r="Q488" s="256"/>
    </row>
    <row r="489" spans="1:20" ht="45" customHeight="1" x14ac:dyDescent="0.25">
      <c r="A489" s="248">
        <v>371</v>
      </c>
      <c r="B489" s="22" t="s">
        <v>805</v>
      </c>
      <c r="C489" s="36">
        <v>37686293.509999998</v>
      </c>
      <c r="D489" s="37">
        <v>5898000</v>
      </c>
      <c r="E489" s="37">
        <v>5898000</v>
      </c>
      <c r="F489" s="38">
        <f t="shared" si="46"/>
        <v>-31788293.509999998</v>
      </c>
      <c r="G489" s="39">
        <f t="shared" si="47"/>
        <v>-0.84349747744667503</v>
      </c>
      <c r="H489" s="40">
        <f t="shared" si="48"/>
        <v>0</v>
      </c>
      <c r="I489" s="23" t="s">
        <v>796</v>
      </c>
      <c r="J489" s="47">
        <v>1</v>
      </c>
      <c r="K489" s="47"/>
      <c r="L489" s="47"/>
      <c r="M489" s="47"/>
      <c r="N489" s="47"/>
      <c r="O489" s="90" t="s">
        <v>127</v>
      </c>
      <c r="P489" s="92" t="s">
        <v>9</v>
      </c>
      <c r="Q489" s="256"/>
    </row>
    <row r="490" spans="1:20" ht="45" customHeight="1" x14ac:dyDescent="0.25">
      <c r="A490" s="89">
        <v>372</v>
      </c>
      <c r="B490" s="22" t="s">
        <v>806</v>
      </c>
      <c r="C490" s="36">
        <v>63220838.579999998</v>
      </c>
      <c r="D490" s="37">
        <v>24250000</v>
      </c>
      <c r="E490" s="37">
        <v>24250000</v>
      </c>
      <c r="F490" s="38">
        <f t="shared" si="46"/>
        <v>-38970838.579999998</v>
      </c>
      <c r="G490" s="39">
        <f t="shared" si="47"/>
        <v>-0.61642394272714496</v>
      </c>
      <c r="H490" s="40">
        <f t="shared" si="48"/>
        <v>0</v>
      </c>
      <c r="I490" s="23" t="s">
        <v>796</v>
      </c>
      <c r="J490" s="47">
        <v>1</v>
      </c>
      <c r="K490" s="47"/>
      <c r="L490" s="47"/>
      <c r="M490" s="47"/>
      <c r="N490" s="47"/>
      <c r="O490" s="90" t="s">
        <v>127</v>
      </c>
      <c r="P490" s="92" t="s">
        <v>9</v>
      </c>
      <c r="Q490" s="256"/>
    </row>
    <row r="491" spans="1:20" ht="47.25" customHeight="1" x14ac:dyDescent="0.25">
      <c r="A491" s="248">
        <v>373</v>
      </c>
      <c r="B491" s="22" t="s">
        <v>807</v>
      </c>
      <c r="C491" s="36">
        <v>6467693.9699999997</v>
      </c>
      <c r="D491" s="37">
        <v>2750000</v>
      </c>
      <c r="E491" s="37">
        <v>2750000</v>
      </c>
      <c r="F491" s="38">
        <f t="shared" si="46"/>
        <v>-3717693.9699999997</v>
      </c>
      <c r="G491" s="39">
        <f t="shared" si="47"/>
        <v>-0.57480981432397615</v>
      </c>
      <c r="H491" s="40">
        <f t="shared" si="48"/>
        <v>0</v>
      </c>
      <c r="I491" s="23" t="s">
        <v>796</v>
      </c>
      <c r="J491" s="47">
        <v>1</v>
      </c>
      <c r="K491" s="47"/>
      <c r="L491" s="47"/>
      <c r="M491" s="47"/>
      <c r="N491" s="47"/>
      <c r="O491" s="90" t="s">
        <v>127</v>
      </c>
      <c r="P491" s="92" t="s">
        <v>9</v>
      </c>
      <c r="Q491" s="256"/>
    </row>
    <row r="492" spans="1:20" ht="43.5" customHeight="1" x14ac:dyDescent="0.25">
      <c r="A492" s="89">
        <v>374</v>
      </c>
      <c r="B492" s="22" t="s">
        <v>808</v>
      </c>
      <c r="C492" s="36">
        <v>2009951.37</v>
      </c>
      <c r="D492" s="37">
        <v>1037000</v>
      </c>
      <c r="E492" s="37">
        <v>1037000</v>
      </c>
      <c r="F492" s="38">
        <f t="shared" si="46"/>
        <v>-972951.37000000011</v>
      </c>
      <c r="G492" s="39">
        <f t="shared" si="47"/>
        <v>-0.48406711949453785</v>
      </c>
      <c r="H492" s="40">
        <f t="shared" si="48"/>
        <v>0</v>
      </c>
      <c r="I492" s="23" t="s">
        <v>796</v>
      </c>
      <c r="J492" s="47">
        <v>1</v>
      </c>
      <c r="K492" s="47"/>
      <c r="L492" s="47"/>
      <c r="M492" s="47"/>
      <c r="N492" s="47"/>
      <c r="O492" s="90" t="s">
        <v>127</v>
      </c>
      <c r="P492" s="92" t="s">
        <v>9</v>
      </c>
      <c r="Q492" s="256"/>
    </row>
    <row r="493" spans="1:20" ht="59.25" customHeight="1" x14ac:dyDescent="0.25">
      <c r="A493" s="248">
        <v>375</v>
      </c>
      <c r="B493" s="22" t="s">
        <v>809</v>
      </c>
      <c r="C493" s="36">
        <v>19289070.859999999</v>
      </c>
      <c r="D493" s="37">
        <v>5291000</v>
      </c>
      <c r="E493" s="37">
        <v>5291000</v>
      </c>
      <c r="F493" s="38">
        <f t="shared" si="46"/>
        <v>-13998070.859999999</v>
      </c>
      <c r="G493" s="39">
        <f t="shared" si="47"/>
        <v>-0.72569959235454851</v>
      </c>
      <c r="H493" s="40">
        <f t="shared" si="48"/>
        <v>0</v>
      </c>
      <c r="I493" s="23" t="s">
        <v>796</v>
      </c>
      <c r="J493" s="47">
        <v>1</v>
      </c>
      <c r="K493" s="47"/>
      <c r="L493" s="47"/>
      <c r="M493" s="47"/>
      <c r="N493" s="47"/>
      <c r="O493" s="90" t="s">
        <v>127</v>
      </c>
      <c r="P493" s="92" t="s">
        <v>9</v>
      </c>
      <c r="Q493" s="256"/>
      <c r="R493" s="289"/>
      <c r="S493" s="291"/>
      <c r="T493" s="291"/>
    </row>
    <row r="494" spans="1:20" ht="115.5" customHeight="1" x14ac:dyDescent="0.25">
      <c r="A494" s="89">
        <v>376</v>
      </c>
      <c r="B494" s="22" t="s">
        <v>810</v>
      </c>
      <c r="C494" s="36">
        <v>40970052.600000001</v>
      </c>
      <c r="D494" s="37">
        <v>14412000</v>
      </c>
      <c r="E494" s="37">
        <v>39492915</v>
      </c>
      <c r="F494" s="38">
        <f t="shared" si="46"/>
        <v>-1477137.6000000015</v>
      </c>
      <c r="G494" s="39">
        <f t="shared" si="47"/>
        <v>-3.6054081121682562E-2</v>
      </c>
      <c r="H494" s="40">
        <f t="shared" si="48"/>
        <v>-0.63507378475354381</v>
      </c>
      <c r="I494" s="23" t="s">
        <v>811</v>
      </c>
      <c r="J494" s="47"/>
      <c r="K494" s="47"/>
      <c r="L494" s="47">
        <v>1</v>
      </c>
      <c r="M494" s="47"/>
      <c r="N494" s="47"/>
      <c r="O494" s="7" t="s">
        <v>812</v>
      </c>
      <c r="P494" s="92" t="s">
        <v>62</v>
      </c>
      <c r="Q494" s="256"/>
      <c r="R494" s="289">
        <v>5515</v>
      </c>
      <c r="S494" s="256" t="s">
        <v>1624</v>
      </c>
      <c r="T494" s="319">
        <f t="shared" ref="T494:T516" si="49">E494/R494</f>
        <v>7161</v>
      </c>
    </row>
    <row r="495" spans="1:20" ht="83.25" customHeight="1" x14ac:dyDescent="0.25">
      <c r="A495" s="248">
        <v>377</v>
      </c>
      <c r="B495" s="22" t="s">
        <v>813</v>
      </c>
      <c r="C495" s="36">
        <v>35645667.200000003</v>
      </c>
      <c r="D495" s="37">
        <v>17789000</v>
      </c>
      <c r="E495" s="37">
        <v>19090000</v>
      </c>
      <c r="F495" s="38">
        <f t="shared" si="46"/>
        <v>-16555667.200000003</v>
      </c>
      <c r="G495" s="39">
        <f t="shared" si="47"/>
        <v>-0.46445103992891462</v>
      </c>
      <c r="H495" s="40">
        <f t="shared" si="48"/>
        <v>-6.8150864326872715E-2</v>
      </c>
      <c r="I495" s="23" t="s">
        <v>814</v>
      </c>
      <c r="J495" s="47"/>
      <c r="K495" s="47"/>
      <c r="L495" s="47">
        <v>1</v>
      </c>
      <c r="M495" s="47"/>
      <c r="N495" s="47">
        <v>1</v>
      </c>
      <c r="O495" s="7" t="s">
        <v>815</v>
      </c>
      <c r="P495" s="92" t="s">
        <v>62</v>
      </c>
      <c r="Q495" s="256"/>
      <c r="R495" s="278">
        <v>8723</v>
      </c>
      <c r="S495" s="256" t="s">
        <v>1969</v>
      </c>
      <c r="T495" s="319">
        <f t="shared" si="49"/>
        <v>2188.4672704344835</v>
      </c>
    </row>
    <row r="496" spans="1:20" ht="104.25" customHeight="1" x14ac:dyDescent="0.25">
      <c r="A496" s="89">
        <v>378</v>
      </c>
      <c r="B496" s="22" t="s">
        <v>816</v>
      </c>
      <c r="C496" s="36">
        <v>10397335</v>
      </c>
      <c r="D496" s="37">
        <v>8102289</v>
      </c>
      <c r="E496" s="37">
        <v>7239973</v>
      </c>
      <c r="F496" s="38">
        <f t="shared" si="46"/>
        <v>-3157362</v>
      </c>
      <c r="G496" s="39">
        <f t="shared" si="47"/>
        <v>-0.30367031551835155</v>
      </c>
      <c r="H496" s="199">
        <f t="shared" si="48"/>
        <v>0.11910486406510079</v>
      </c>
      <c r="I496" s="23" t="s">
        <v>817</v>
      </c>
      <c r="J496" s="47"/>
      <c r="K496" s="47"/>
      <c r="L496" s="47">
        <v>1</v>
      </c>
      <c r="M496" s="47"/>
      <c r="N496" s="47">
        <v>1</v>
      </c>
      <c r="O496" s="7" t="s">
        <v>818</v>
      </c>
      <c r="P496" s="92" t="s">
        <v>62</v>
      </c>
      <c r="Q496" s="256"/>
      <c r="R496" s="278">
        <v>1339</v>
      </c>
      <c r="S496" s="256" t="s">
        <v>1970</v>
      </c>
      <c r="T496" s="319">
        <f t="shared" si="49"/>
        <v>5407</v>
      </c>
    </row>
    <row r="497" spans="1:23" ht="77.25" customHeight="1" x14ac:dyDescent="0.25">
      <c r="A497" s="89">
        <v>379</v>
      </c>
      <c r="B497" s="22" t="s">
        <v>819</v>
      </c>
      <c r="C497" s="36">
        <v>28289594.140000001</v>
      </c>
      <c r="D497" s="37">
        <v>15328852.24</v>
      </c>
      <c r="E497" s="37">
        <v>13829000</v>
      </c>
      <c r="F497" s="38">
        <f t="shared" si="46"/>
        <v>-14460594.140000001</v>
      </c>
      <c r="G497" s="39">
        <f t="shared" si="47"/>
        <v>-0.51116301168681244</v>
      </c>
      <c r="H497" s="199">
        <f t="shared" si="48"/>
        <v>0.10845702798466991</v>
      </c>
      <c r="I497" s="23" t="s">
        <v>820</v>
      </c>
      <c r="J497" s="47"/>
      <c r="K497" s="47"/>
      <c r="L497" s="47">
        <v>1</v>
      </c>
      <c r="M497" s="47"/>
      <c r="N497" s="47">
        <v>1</v>
      </c>
      <c r="O497" s="7" t="s">
        <v>821</v>
      </c>
      <c r="P497" s="92" t="s">
        <v>62</v>
      </c>
      <c r="Q497" s="256"/>
      <c r="R497" s="279" t="s">
        <v>1971</v>
      </c>
      <c r="S497" s="256" t="s">
        <v>1972</v>
      </c>
      <c r="T497" s="319" t="e">
        <f t="shared" si="49"/>
        <v>#VALUE!</v>
      </c>
    </row>
    <row r="498" spans="1:23" ht="118.8" x14ac:dyDescent="0.25">
      <c r="A498" s="248">
        <v>380</v>
      </c>
      <c r="B498" s="22" t="s">
        <v>822</v>
      </c>
      <c r="C498" s="36">
        <v>8562465.7300000004</v>
      </c>
      <c r="D498" s="37">
        <v>2528000</v>
      </c>
      <c r="E498" s="37">
        <v>2528000</v>
      </c>
      <c r="F498" s="38">
        <f t="shared" si="46"/>
        <v>-6034465.7300000004</v>
      </c>
      <c r="G498" s="39">
        <f t="shared" si="47"/>
        <v>-0.70475794242974454</v>
      </c>
      <c r="H498" s="40">
        <f t="shared" si="48"/>
        <v>0</v>
      </c>
      <c r="I498" s="23" t="s">
        <v>823</v>
      </c>
      <c r="J498" s="47"/>
      <c r="K498" s="47">
        <v>1</v>
      </c>
      <c r="L498" s="47"/>
      <c r="M498" s="47"/>
      <c r="N498" s="47">
        <v>1</v>
      </c>
      <c r="O498" s="7" t="s">
        <v>824</v>
      </c>
      <c r="P498" s="92" t="s">
        <v>9</v>
      </c>
      <c r="Q498" s="256"/>
      <c r="R498" s="292">
        <v>3913</v>
      </c>
      <c r="S498" s="256" t="s">
        <v>1704</v>
      </c>
      <c r="T498" s="319">
        <f t="shared" si="49"/>
        <v>646.05162279580884</v>
      </c>
    </row>
    <row r="499" spans="1:23" ht="93.75" customHeight="1" x14ac:dyDescent="0.25">
      <c r="A499" s="89">
        <v>381</v>
      </c>
      <c r="B499" s="22" t="s">
        <v>825</v>
      </c>
      <c r="C499" s="36">
        <v>1616484.29</v>
      </c>
      <c r="D499" s="37">
        <v>479000</v>
      </c>
      <c r="E499" s="37">
        <v>493981</v>
      </c>
      <c r="F499" s="38">
        <f t="shared" si="46"/>
        <v>-1122503.29</v>
      </c>
      <c r="G499" s="39">
        <f t="shared" si="47"/>
        <v>-0.69441026859592925</v>
      </c>
      <c r="H499" s="40">
        <f t="shared" si="48"/>
        <v>-3.0327077357226291E-2</v>
      </c>
      <c r="I499" s="23" t="s">
        <v>826</v>
      </c>
      <c r="J499" s="47"/>
      <c r="K499" s="47"/>
      <c r="L499" s="47">
        <v>1</v>
      </c>
      <c r="M499" s="47"/>
      <c r="N499" s="47">
        <v>1</v>
      </c>
      <c r="O499" s="7" t="s">
        <v>827</v>
      </c>
      <c r="P499" s="6" t="s">
        <v>62</v>
      </c>
      <c r="Q499" s="253"/>
      <c r="R499" s="279" t="s">
        <v>1973</v>
      </c>
      <c r="S499" s="256" t="s">
        <v>1974</v>
      </c>
      <c r="T499" s="319" t="e">
        <f t="shared" si="49"/>
        <v>#VALUE!</v>
      </c>
    </row>
    <row r="500" spans="1:23" ht="71.25" customHeight="1" x14ac:dyDescent="0.25">
      <c r="A500" s="89">
        <v>382</v>
      </c>
      <c r="B500" s="22" t="s">
        <v>828</v>
      </c>
      <c r="C500" s="36">
        <v>251884479.34</v>
      </c>
      <c r="D500" s="37">
        <v>74433754</v>
      </c>
      <c r="E500" s="37">
        <v>78744015</v>
      </c>
      <c r="F500" s="38">
        <f t="shared" si="46"/>
        <v>-173140464.34</v>
      </c>
      <c r="G500" s="39">
        <f t="shared" si="47"/>
        <v>-0.68738044040534407</v>
      </c>
      <c r="H500" s="40">
        <f t="shared" si="48"/>
        <v>-5.4737633075986794E-2</v>
      </c>
      <c r="I500" s="23" t="s">
        <v>829</v>
      </c>
      <c r="J500" s="47"/>
      <c r="K500" s="47"/>
      <c r="L500" s="47">
        <v>1</v>
      </c>
      <c r="M500" s="47"/>
      <c r="N500" s="47">
        <v>1</v>
      </c>
      <c r="O500" s="7" t="s">
        <v>830</v>
      </c>
      <c r="P500" s="92" t="s">
        <v>62</v>
      </c>
      <c r="Q500" s="256"/>
      <c r="R500" s="292">
        <v>163951</v>
      </c>
      <c r="S500" s="256" t="s">
        <v>1704</v>
      </c>
      <c r="T500" s="319">
        <f t="shared" si="49"/>
        <v>480.28993418765361</v>
      </c>
    </row>
    <row r="501" spans="1:23" ht="114.75" customHeight="1" x14ac:dyDescent="0.25">
      <c r="A501" s="248">
        <v>383</v>
      </c>
      <c r="B501" s="22" t="s">
        <v>831</v>
      </c>
      <c r="C501" s="36">
        <v>41874580.799999997</v>
      </c>
      <c r="D501" s="37">
        <v>16240080</v>
      </c>
      <c r="E501" s="37">
        <v>16240080</v>
      </c>
      <c r="F501" s="38">
        <f t="shared" si="46"/>
        <v>-25634500.799999997</v>
      </c>
      <c r="G501" s="39">
        <f t="shared" si="47"/>
        <v>-0.61217331159527688</v>
      </c>
      <c r="H501" s="40">
        <f t="shared" si="48"/>
        <v>0</v>
      </c>
      <c r="I501" s="23" t="s">
        <v>832</v>
      </c>
      <c r="J501" s="47"/>
      <c r="K501" s="47"/>
      <c r="L501" s="47">
        <v>1</v>
      </c>
      <c r="M501" s="47"/>
      <c r="N501" s="47">
        <v>1</v>
      </c>
      <c r="O501" s="7" t="s">
        <v>833</v>
      </c>
      <c r="P501" s="92" t="s">
        <v>62</v>
      </c>
      <c r="Q501" s="256"/>
      <c r="R501" s="297">
        <v>8620</v>
      </c>
      <c r="S501" s="256" t="s">
        <v>1975</v>
      </c>
      <c r="T501" s="319">
        <f t="shared" si="49"/>
        <v>1884</v>
      </c>
    </row>
    <row r="502" spans="1:23" ht="72.75" customHeight="1" x14ac:dyDescent="0.25">
      <c r="A502" s="89">
        <v>384</v>
      </c>
      <c r="B502" s="22" t="s">
        <v>834</v>
      </c>
      <c r="C502" s="36">
        <v>33689076.119999997</v>
      </c>
      <c r="D502" s="37">
        <v>14004000</v>
      </c>
      <c r="E502" s="37">
        <v>18777841</v>
      </c>
      <c r="F502" s="38">
        <f t="shared" si="46"/>
        <v>-14911235.119999997</v>
      </c>
      <c r="G502" s="39">
        <f t="shared" si="47"/>
        <v>-0.44261335831491477</v>
      </c>
      <c r="H502" s="40">
        <f t="shared" si="48"/>
        <v>-0.25422736298597903</v>
      </c>
      <c r="I502" s="23" t="s">
        <v>835</v>
      </c>
      <c r="J502" s="47"/>
      <c r="K502" s="47"/>
      <c r="L502" s="47">
        <v>1</v>
      </c>
      <c r="M502" s="47"/>
      <c r="N502" s="47"/>
      <c r="O502" s="7" t="s">
        <v>836</v>
      </c>
      <c r="P502" s="92" t="s">
        <v>62</v>
      </c>
      <c r="Q502" s="256"/>
      <c r="R502" s="292">
        <v>1863</v>
      </c>
      <c r="S502" s="256" t="s">
        <v>1976</v>
      </c>
      <c r="T502" s="319">
        <f t="shared" si="49"/>
        <v>10079.3564143854</v>
      </c>
    </row>
    <row r="503" spans="1:23" ht="77.25" customHeight="1" x14ac:dyDescent="0.25">
      <c r="A503" s="89">
        <v>385</v>
      </c>
      <c r="B503" s="22" t="s">
        <v>837</v>
      </c>
      <c r="C503" s="36">
        <v>18924201.899999999</v>
      </c>
      <c r="D503" s="37">
        <v>1969000</v>
      </c>
      <c r="E503" s="37">
        <v>4668255</v>
      </c>
      <c r="F503" s="38">
        <f t="shared" si="46"/>
        <v>-14255946.899999999</v>
      </c>
      <c r="G503" s="39">
        <f t="shared" si="47"/>
        <v>-0.75331826279025271</v>
      </c>
      <c r="H503" s="40">
        <f t="shared" si="48"/>
        <v>-0.57821498611365485</v>
      </c>
      <c r="I503" s="23" t="s">
        <v>838</v>
      </c>
      <c r="J503" s="47"/>
      <c r="K503" s="47">
        <v>1</v>
      </c>
      <c r="L503" s="47"/>
      <c r="M503" s="47"/>
      <c r="N503" s="47"/>
      <c r="O503" s="7" t="s">
        <v>839</v>
      </c>
      <c r="P503" s="92" t="s">
        <v>9</v>
      </c>
      <c r="Q503" s="256"/>
      <c r="R503" s="278">
        <v>17429</v>
      </c>
      <c r="S503" s="256" t="s">
        <v>1704</v>
      </c>
      <c r="T503" s="319">
        <f t="shared" si="49"/>
        <v>267.84411039072808</v>
      </c>
    </row>
    <row r="504" spans="1:23" ht="96" customHeight="1" x14ac:dyDescent="0.25">
      <c r="A504" s="248">
        <v>386</v>
      </c>
      <c r="B504" s="22" t="s">
        <v>840</v>
      </c>
      <c r="C504" s="36">
        <v>21627654.399999999</v>
      </c>
      <c r="D504" s="37">
        <v>6897836</v>
      </c>
      <c r="E504" s="37">
        <v>6186000</v>
      </c>
      <c r="F504" s="38">
        <f t="shared" si="46"/>
        <v>-15441654.399999999</v>
      </c>
      <c r="G504" s="39">
        <f t="shared" si="47"/>
        <v>-0.7139773049082937</v>
      </c>
      <c r="H504" s="199">
        <f t="shared" si="48"/>
        <v>0.11507209828645328</v>
      </c>
      <c r="I504" s="23" t="s">
        <v>841</v>
      </c>
      <c r="J504" s="47"/>
      <c r="K504" s="47"/>
      <c r="L504" s="47">
        <v>1</v>
      </c>
      <c r="M504" s="47"/>
      <c r="N504" s="47">
        <v>1</v>
      </c>
      <c r="O504" s="7" t="s">
        <v>842</v>
      </c>
      <c r="P504" s="92" t="s">
        <v>62</v>
      </c>
      <c r="Q504" s="256"/>
      <c r="R504" s="278">
        <v>15466</v>
      </c>
      <c r="S504" s="256" t="s">
        <v>1977</v>
      </c>
      <c r="T504" s="319">
        <f t="shared" si="49"/>
        <v>399.97413681624209</v>
      </c>
    </row>
    <row r="505" spans="1:23" ht="83.25" customHeight="1" x14ac:dyDescent="0.25">
      <c r="A505" s="89">
        <v>387</v>
      </c>
      <c r="B505" s="22" t="s">
        <v>843</v>
      </c>
      <c r="C505" s="36">
        <v>2891028</v>
      </c>
      <c r="D505" s="37">
        <v>675000</v>
      </c>
      <c r="E505" s="37">
        <v>1298300</v>
      </c>
      <c r="F505" s="38">
        <f t="shared" si="46"/>
        <v>-1592728</v>
      </c>
      <c r="G505" s="39">
        <f t="shared" si="47"/>
        <v>-0.55092098727511463</v>
      </c>
      <c r="H505" s="40">
        <f t="shared" si="48"/>
        <v>-0.48008934760841099</v>
      </c>
      <c r="I505" s="23" t="s">
        <v>844</v>
      </c>
      <c r="J505" s="47"/>
      <c r="K505" s="47"/>
      <c r="L505" s="47">
        <v>1</v>
      </c>
      <c r="M505" s="47"/>
      <c r="N505" s="47"/>
      <c r="O505" s="7" t="s">
        <v>845</v>
      </c>
      <c r="P505" s="6" t="s">
        <v>62</v>
      </c>
      <c r="Q505" s="253"/>
      <c r="R505" s="292">
        <v>700</v>
      </c>
      <c r="S505" s="349" t="s">
        <v>1978</v>
      </c>
      <c r="T505" s="319">
        <f t="shared" si="49"/>
        <v>1854.7142857142858</v>
      </c>
    </row>
    <row r="506" spans="1:23" ht="87.75" customHeight="1" x14ac:dyDescent="0.25">
      <c r="A506" s="248">
        <v>388</v>
      </c>
      <c r="B506" s="22" t="s">
        <v>846</v>
      </c>
      <c r="C506" s="36">
        <v>25469831.68</v>
      </c>
      <c r="D506" s="37">
        <v>2618000</v>
      </c>
      <c r="E506" s="37">
        <v>8037400</v>
      </c>
      <c r="F506" s="38">
        <f t="shared" si="46"/>
        <v>-17432431.68</v>
      </c>
      <c r="G506" s="39">
        <f t="shared" si="47"/>
        <v>-0.68443450663589156</v>
      </c>
      <c r="H506" s="40">
        <f t="shared" si="48"/>
        <v>-0.67427277477791325</v>
      </c>
      <c r="I506" s="23" t="s">
        <v>847</v>
      </c>
      <c r="J506" s="47"/>
      <c r="K506" s="47"/>
      <c r="L506" s="47">
        <v>1</v>
      </c>
      <c r="M506" s="47"/>
      <c r="N506" s="47"/>
      <c r="O506" s="7" t="s">
        <v>848</v>
      </c>
      <c r="P506" s="6" t="s">
        <v>62</v>
      </c>
      <c r="Q506" s="253"/>
      <c r="R506" s="292">
        <v>11482</v>
      </c>
      <c r="S506" s="358" t="s">
        <v>1979</v>
      </c>
      <c r="T506" s="319">
        <f t="shared" si="49"/>
        <v>700</v>
      </c>
    </row>
    <row r="507" spans="1:23" ht="66.75" customHeight="1" x14ac:dyDescent="0.25">
      <c r="A507" s="89">
        <v>389</v>
      </c>
      <c r="B507" s="22" t="s">
        <v>849</v>
      </c>
      <c r="C507" s="36">
        <v>23701262.489999998</v>
      </c>
      <c r="D507" s="37">
        <v>8818000</v>
      </c>
      <c r="E507" s="37">
        <v>13505000</v>
      </c>
      <c r="F507" s="38">
        <f t="shared" si="46"/>
        <v>-10196262.489999998</v>
      </c>
      <c r="G507" s="39">
        <f t="shared" si="47"/>
        <v>-0.43019912944730226</v>
      </c>
      <c r="H507" s="40">
        <f t="shared" si="48"/>
        <v>-0.34705664568678268</v>
      </c>
      <c r="I507" s="23" t="s">
        <v>850</v>
      </c>
      <c r="J507" s="47"/>
      <c r="K507" s="47"/>
      <c r="L507" s="47">
        <v>1</v>
      </c>
      <c r="M507" s="47"/>
      <c r="N507" s="47"/>
      <c r="O507" s="7" t="s">
        <v>851</v>
      </c>
      <c r="P507" s="92" t="s">
        <v>62</v>
      </c>
      <c r="Q507" s="253" t="s">
        <v>1619</v>
      </c>
      <c r="R507" s="292">
        <v>3513</v>
      </c>
      <c r="S507" s="256" t="s">
        <v>1624</v>
      </c>
      <c r="T507" s="319">
        <f t="shared" si="49"/>
        <v>3844.2926273840021</v>
      </c>
    </row>
    <row r="508" spans="1:23" ht="57" customHeight="1" x14ac:dyDescent="0.25">
      <c r="A508" s="248">
        <v>390</v>
      </c>
      <c r="B508" s="22" t="s">
        <v>852</v>
      </c>
      <c r="C508" s="36">
        <v>11318689.800000001</v>
      </c>
      <c r="D508" s="37">
        <v>2921000</v>
      </c>
      <c r="E508" s="37">
        <v>5416000</v>
      </c>
      <c r="F508" s="38">
        <f t="shared" si="46"/>
        <v>-5902689.8000000007</v>
      </c>
      <c r="G508" s="39">
        <f t="shared" si="47"/>
        <v>-0.5214993876764783</v>
      </c>
      <c r="H508" s="40">
        <f t="shared" si="48"/>
        <v>-0.46067208271787297</v>
      </c>
      <c r="I508" s="23" t="s">
        <v>853</v>
      </c>
      <c r="J508" s="47"/>
      <c r="K508" s="47"/>
      <c r="L508" s="47"/>
      <c r="M508" s="47">
        <v>1</v>
      </c>
      <c r="N508" s="47"/>
      <c r="O508" s="180" t="s">
        <v>1980</v>
      </c>
      <c r="P508" s="92" t="s">
        <v>9</v>
      </c>
      <c r="Q508" s="253" t="s">
        <v>1619</v>
      </c>
      <c r="R508" s="292">
        <v>1980</v>
      </c>
      <c r="S508" s="256" t="s">
        <v>1707</v>
      </c>
      <c r="T508" s="319">
        <f t="shared" si="49"/>
        <v>2735.3535353535353</v>
      </c>
    </row>
    <row r="509" spans="1:23" ht="84" customHeight="1" x14ac:dyDescent="0.25">
      <c r="A509" s="89">
        <v>391</v>
      </c>
      <c r="B509" s="22" t="s">
        <v>854</v>
      </c>
      <c r="C509" s="36">
        <v>1341446.6200000001</v>
      </c>
      <c r="D509" s="37">
        <v>496000</v>
      </c>
      <c r="E509" s="37">
        <v>1807000</v>
      </c>
      <c r="F509" s="38">
        <f t="shared" si="46"/>
        <v>465553.37999999989</v>
      </c>
      <c r="G509" s="39">
        <f t="shared" si="47"/>
        <v>0.34705322825294371</v>
      </c>
      <c r="H509" s="40">
        <f t="shared" si="48"/>
        <v>-0.72551189817376871</v>
      </c>
      <c r="I509" s="23" t="s">
        <v>855</v>
      </c>
      <c r="J509" s="47"/>
      <c r="K509" s="47"/>
      <c r="L509" s="47">
        <v>1</v>
      </c>
      <c r="M509" s="47"/>
      <c r="N509" s="47"/>
      <c r="O509" s="7" t="s">
        <v>856</v>
      </c>
      <c r="P509" s="92" t="s">
        <v>62</v>
      </c>
      <c r="Q509" s="253" t="s">
        <v>1619</v>
      </c>
      <c r="R509" s="292">
        <v>661</v>
      </c>
      <c r="S509" s="256" t="s">
        <v>1981</v>
      </c>
      <c r="T509" s="319">
        <f t="shared" si="49"/>
        <v>2733.736762481089</v>
      </c>
    </row>
    <row r="510" spans="1:23" ht="37.5" customHeight="1" x14ac:dyDescent="0.25">
      <c r="A510" s="500">
        <v>392</v>
      </c>
      <c r="B510" s="439" t="s">
        <v>857</v>
      </c>
      <c r="C510" s="36">
        <v>25920316.800000001</v>
      </c>
      <c r="D510" s="37">
        <v>17894728</v>
      </c>
      <c r="E510" s="37">
        <v>10686000</v>
      </c>
      <c r="F510" s="38">
        <f t="shared" si="46"/>
        <v>-15234316.800000001</v>
      </c>
      <c r="G510" s="39">
        <f t="shared" si="47"/>
        <v>-0.58773652025734502</v>
      </c>
      <c r="H510" s="199">
        <f t="shared" si="48"/>
        <v>0.67459554557364776</v>
      </c>
      <c r="I510" s="403" t="s">
        <v>1984</v>
      </c>
      <c r="J510" s="388"/>
      <c r="K510" s="388"/>
      <c r="L510" s="388"/>
      <c r="M510" s="388">
        <v>1</v>
      </c>
      <c r="N510" s="47">
        <v>1</v>
      </c>
      <c r="O510" s="407" t="s">
        <v>858</v>
      </c>
      <c r="P510" s="435" t="s">
        <v>9</v>
      </c>
      <c r="Q510" s="398" t="s">
        <v>1619</v>
      </c>
      <c r="R510" s="267">
        <v>31815</v>
      </c>
      <c r="S510" s="348" t="s">
        <v>1982</v>
      </c>
      <c r="T510" s="319">
        <f t="shared" si="49"/>
        <v>335.87930221593587</v>
      </c>
      <c r="U510" s="139"/>
      <c r="V510" s="139"/>
      <c r="W510" s="139"/>
    </row>
    <row r="511" spans="1:23" ht="13.2" x14ac:dyDescent="0.25">
      <c r="A511" s="501"/>
      <c r="B511" s="439"/>
      <c r="C511" s="36">
        <v>16943564.600000001</v>
      </c>
      <c r="D511" s="37">
        <v>1503600</v>
      </c>
      <c r="E511" s="37">
        <v>8824000</v>
      </c>
      <c r="F511" s="38">
        <f t="shared" si="46"/>
        <v>-8119564.6000000015</v>
      </c>
      <c r="G511" s="39">
        <f t="shared" si="47"/>
        <v>-0.47921230223302602</v>
      </c>
      <c r="H511" s="40">
        <f t="shared" si="48"/>
        <v>-0.8296010879419764</v>
      </c>
      <c r="I511" s="406"/>
      <c r="J511" s="389"/>
      <c r="K511" s="389"/>
      <c r="L511" s="389"/>
      <c r="M511" s="389"/>
      <c r="N511" s="47"/>
      <c r="O511" s="407"/>
      <c r="P511" s="435"/>
      <c r="Q511" s="410"/>
      <c r="R511" s="267">
        <v>20782</v>
      </c>
      <c r="S511" s="348" t="s">
        <v>1985</v>
      </c>
      <c r="T511" s="319">
        <f t="shared" si="49"/>
        <v>424.59820998941393</v>
      </c>
      <c r="U511" s="139"/>
      <c r="V511" s="139"/>
      <c r="W511" s="139"/>
    </row>
    <row r="512" spans="1:23" ht="13.2" x14ac:dyDescent="0.25">
      <c r="A512" s="501"/>
      <c r="B512" s="439"/>
      <c r="C512" s="36">
        <v>62851678.200000003</v>
      </c>
      <c r="D512" s="37">
        <v>2030800</v>
      </c>
      <c r="E512" s="37">
        <v>41712000</v>
      </c>
      <c r="F512" s="38">
        <f t="shared" si="46"/>
        <v>-21139678.200000003</v>
      </c>
      <c r="G512" s="39">
        <f t="shared" si="47"/>
        <v>-0.33634230310814522</v>
      </c>
      <c r="H512" s="40">
        <f t="shared" si="48"/>
        <v>-0.95131377061756806</v>
      </c>
      <c r="I512" s="406"/>
      <c r="J512" s="389"/>
      <c r="K512" s="389"/>
      <c r="L512" s="389"/>
      <c r="M512" s="389"/>
      <c r="N512" s="47"/>
      <c r="O512" s="407"/>
      <c r="P512" s="435"/>
      <c r="Q512" s="410"/>
      <c r="R512" s="267">
        <v>25478</v>
      </c>
      <c r="S512" s="348" t="s">
        <v>1982</v>
      </c>
      <c r="T512" s="319">
        <f t="shared" si="49"/>
        <v>1637.1771724625166</v>
      </c>
      <c r="U512" s="139"/>
      <c r="V512" s="139"/>
      <c r="W512" s="139"/>
    </row>
    <row r="513" spans="1:23" ht="13.2" x14ac:dyDescent="0.25">
      <c r="A513" s="502"/>
      <c r="B513" s="439"/>
      <c r="C513" s="36">
        <v>53931370.520000003</v>
      </c>
      <c r="D513" s="37">
        <v>12679600</v>
      </c>
      <c r="E513" s="37">
        <v>1227000</v>
      </c>
      <c r="F513" s="38">
        <f t="shared" si="46"/>
        <v>-52704370.520000003</v>
      </c>
      <c r="G513" s="39">
        <f t="shared" si="47"/>
        <v>-0.97724886298698865</v>
      </c>
      <c r="H513" s="199">
        <f t="shared" si="48"/>
        <v>9.3338223308883457</v>
      </c>
      <c r="I513" s="404"/>
      <c r="J513" s="402"/>
      <c r="K513" s="402"/>
      <c r="L513" s="402"/>
      <c r="M513" s="402"/>
      <c r="N513" s="47">
        <v>1</v>
      </c>
      <c r="O513" s="407"/>
      <c r="P513" s="435"/>
      <c r="Q513" s="399"/>
      <c r="R513" s="283">
        <v>6451.7</v>
      </c>
      <c r="S513" s="347" t="s">
        <v>1983</v>
      </c>
      <c r="T513" s="319">
        <f t="shared" si="49"/>
        <v>190.18243253716076</v>
      </c>
      <c r="U513" s="139"/>
      <c r="V513" s="139"/>
      <c r="W513" s="139"/>
    </row>
    <row r="514" spans="1:23" ht="51.75" customHeight="1" x14ac:dyDescent="0.25">
      <c r="A514" s="503">
        <v>393</v>
      </c>
      <c r="B514" s="484" t="s">
        <v>859</v>
      </c>
      <c r="C514" s="36">
        <v>9244270</v>
      </c>
      <c r="D514" s="37">
        <v>7097000</v>
      </c>
      <c r="E514" s="37">
        <v>7979000</v>
      </c>
      <c r="F514" s="38">
        <f t="shared" ref="F514:F589" si="50">E514-C514</f>
        <v>-1265270</v>
      </c>
      <c r="G514" s="39">
        <f t="shared" si="47"/>
        <v>-0.1368707318154922</v>
      </c>
      <c r="H514" s="40">
        <f t="shared" si="48"/>
        <v>-0.11054016794084472</v>
      </c>
      <c r="I514" s="451" t="s">
        <v>1986</v>
      </c>
      <c r="J514" s="388"/>
      <c r="K514" s="388"/>
      <c r="L514" s="388">
        <v>1</v>
      </c>
      <c r="M514" s="388"/>
      <c r="N514" s="47"/>
      <c r="O514" s="403" t="s">
        <v>860</v>
      </c>
      <c r="P514" s="514" t="s">
        <v>62</v>
      </c>
      <c r="Q514" s="398" t="s">
        <v>1619</v>
      </c>
      <c r="R514" s="278">
        <v>5740000</v>
      </c>
      <c r="S514" s="256" t="s">
        <v>2051</v>
      </c>
      <c r="T514" s="323">
        <f t="shared" si="49"/>
        <v>1.3900696864111499</v>
      </c>
    </row>
    <row r="515" spans="1:23" ht="42" customHeight="1" x14ac:dyDescent="0.25">
      <c r="A515" s="505"/>
      <c r="B515" s="486"/>
      <c r="C515" s="36">
        <v>34715316.350000001</v>
      </c>
      <c r="D515" s="37">
        <v>24423000</v>
      </c>
      <c r="E515" s="37">
        <v>29962000</v>
      </c>
      <c r="F515" s="38">
        <f t="shared" si="50"/>
        <v>-4753316.3500000015</v>
      </c>
      <c r="G515" s="39">
        <f t="shared" si="47"/>
        <v>-0.13692274332392773</v>
      </c>
      <c r="H515" s="40">
        <f t="shared" si="48"/>
        <v>-0.18486749883185369</v>
      </c>
      <c r="I515" s="453"/>
      <c r="J515" s="402"/>
      <c r="K515" s="402"/>
      <c r="L515" s="402"/>
      <c r="M515" s="402"/>
      <c r="N515" s="47"/>
      <c r="O515" s="404"/>
      <c r="P515" s="515"/>
      <c r="Q515" s="399"/>
      <c r="R515" s="278">
        <v>21555614</v>
      </c>
      <c r="S515" s="256" t="s">
        <v>2051</v>
      </c>
      <c r="T515" s="319">
        <f t="shared" si="49"/>
        <v>1.389985921996933</v>
      </c>
    </row>
    <row r="516" spans="1:23" ht="92.25" customHeight="1" x14ac:dyDescent="0.25">
      <c r="A516" s="89">
        <v>394</v>
      </c>
      <c r="B516" s="22" t="s">
        <v>861</v>
      </c>
      <c r="C516" s="36">
        <v>16589447</v>
      </c>
      <c r="D516" s="37">
        <v>3836000</v>
      </c>
      <c r="E516" s="37">
        <v>12799000</v>
      </c>
      <c r="F516" s="38">
        <f t="shared" si="50"/>
        <v>-3790447</v>
      </c>
      <c r="G516" s="39">
        <f t="shared" ref="G516:G590" si="51">F516/C516</f>
        <v>-0.22848543414376621</v>
      </c>
      <c r="H516" s="40">
        <f t="shared" si="48"/>
        <v>-0.70028908508477228</v>
      </c>
      <c r="I516" s="181" t="s">
        <v>1987</v>
      </c>
      <c r="J516" s="47"/>
      <c r="K516" s="47"/>
      <c r="L516" s="47">
        <v>1</v>
      </c>
      <c r="M516" s="47"/>
      <c r="N516" s="47"/>
      <c r="O516" s="180" t="s">
        <v>862</v>
      </c>
      <c r="P516" s="92" t="s">
        <v>62</v>
      </c>
      <c r="Q516" s="253" t="s">
        <v>1619</v>
      </c>
      <c r="R516" s="292">
        <v>2060</v>
      </c>
      <c r="S516" s="256" t="s">
        <v>1988</v>
      </c>
      <c r="T516" s="319">
        <f t="shared" si="49"/>
        <v>6213.1067961165045</v>
      </c>
    </row>
    <row r="517" spans="1:23" ht="105.6" x14ac:dyDescent="0.25">
      <c r="A517" s="89">
        <v>395</v>
      </c>
      <c r="B517" s="22" t="s">
        <v>863</v>
      </c>
      <c r="C517" s="36">
        <v>59800000</v>
      </c>
      <c r="D517" s="37">
        <v>40604560</v>
      </c>
      <c r="E517" s="37">
        <v>44096000</v>
      </c>
      <c r="F517" s="38">
        <f t="shared" si="50"/>
        <v>-15704000</v>
      </c>
      <c r="G517" s="39">
        <f t="shared" si="51"/>
        <v>-0.26260869565217393</v>
      </c>
      <c r="H517" s="40">
        <f t="shared" si="48"/>
        <v>-7.917815674891146E-2</v>
      </c>
      <c r="I517" s="23" t="s">
        <v>864</v>
      </c>
      <c r="J517" s="47"/>
      <c r="K517" s="47"/>
      <c r="L517" s="47">
        <v>1</v>
      </c>
      <c r="M517" s="47"/>
      <c r="N517" s="47">
        <v>1</v>
      </c>
      <c r="O517" s="7" t="s">
        <v>865</v>
      </c>
      <c r="P517" s="92" t="s">
        <v>62</v>
      </c>
      <c r="Q517" s="253" t="s">
        <v>1619</v>
      </c>
      <c r="R517" s="278"/>
      <c r="S517" s="312"/>
      <c r="T517" s="312"/>
    </row>
    <row r="518" spans="1:23" ht="36" customHeight="1" x14ac:dyDescent="0.25">
      <c r="A518" s="503">
        <v>396</v>
      </c>
      <c r="B518" s="451" t="s">
        <v>866</v>
      </c>
      <c r="C518" s="103">
        <v>54541172.450000003</v>
      </c>
      <c r="D518" s="37">
        <v>14644000</v>
      </c>
      <c r="E518" s="37">
        <v>26824000</v>
      </c>
      <c r="F518" s="38">
        <f t="shared" si="50"/>
        <v>-27717172.450000003</v>
      </c>
      <c r="G518" s="39">
        <f t="shared" si="51"/>
        <v>-0.50818805692909164</v>
      </c>
      <c r="H518" s="40">
        <f t="shared" si="48"/>
        <v>-0.45407098121085593</v>
      </c>
      <c r="I518" s="451" t="s">
        <v>1585</v>
      </c>
      <c r="J518" s="388"/>
      <c r="K518" s="388"/>
      <c r="L518" s="388">
        <v>1</v>
      </c>
      <c r="M518" s="388"/>
      <c r="N518" s="388"/>
      <c r="O518" s="403" t="s">
        <v>867</v>
      </c>
      <c r="P518" s="491" t="s">
        <v>9</v>
      </c>
      <c r="Q518" s="372"/>
      <c r="R518" s="267">
        <v>1457</v>
      </c>
      <c r="S518" s="346" t="s">
        <v>1989</v>
      </c>
      <c r="T518" s="319">
        <f t="shared" ref="T518:T558" si="52">E518/R518</f>
        <v>18410.432395332875</v>
      </c>
    </row>
    <row r="519" spans="1:23" ht="51.75" customHeight="1" x14ac:dyDescent="0.25">
      <c r="A519" s="505"/>
      <c r="B519" s="453"/>
      <c r="C519" s="36">
        <v>72974523.769999996</v>
      </c>
      <c r="D519" s="37">
        <v>28269000</v>
      </c>
      <c r="E519" s="37">
        <v>42438000</v>
      </c>
      <c r="F519" s="38">
        <f t="shared" si="50"/>
        <v>-30536523.769999996</v>
      </c>
      <c r="G519" s="39">
        <f t="shared" si="51"/>
        <v>-0.41845458102946381</v>
      </c>
      <c r="H519" s="40">
        <f t="shared" si="48"/>
        <v>-0.33387530043828645</v>
      </c>
      <c r="I519" s="453"/>
      <c r="J519" s="402"/>
      <c r="K519" s="402"/>
      <c r="L519" s="402"/>
      <c r="M519" s="402"/>
      <c r="N519" s="402"/>
      <c r="O519" s="404"/>
      <c r="P519" s="492"/>
      <c r="Q519" s="373"/>
      <c r="R519" s="289">
        <v>2799.1</v>
      </c>
      <c r="S519" s="347" t="s">
        <v>1584</v>
      </c>
      <c r="T519" s="319">
        <f t="shared" si="52"/>
        <v>15161.301847022258</v>
      </c>
    </row>
    <row r="520" spans="1:23" ht="15.9" customHeight="1" x14ac:dyDescent="0.25">
      <c r="A520" s="503">
        <v>397</v>
      </c>
      <c r="B520" s="451" t="s">
        <v>868</v>
      </c>
      <c r="C520" s="36">
        <v>10891655.880000001</v>
      </c>
      <c r="D520" s="37">
        <v>4634000</v>
      </c>
      <c r="E520" s="37">
        <v>5038000</v>
      </c>
      <c r="F520" s="38">
        <f t="shared" si="50"/>
        <v>-5853655.8800000008</v>
      </c>
      <c r="G520" s="39">
        <f t="shared" si="51"/>
        <v>-0.53744407136006578</v>
      </c>
      <c r="H520" s="40">
        <f t="shared" si="48"/>
        <v>-8.0190551806272325E-2</v>
      </c>
      <c r="I520" s="451" t="s">
        <v>2004</v>
      </c>
      <c r="J520" s="388"/>
      <c r="K520" s="388"/>
      <c r="L520" s="388"/>
      <c r="M520" s="388">
        <v>1</v>
      </c>
      <c r="N520" s="47">
        <v>1</v>
      </c>
      <c r="O520" s="403" t="s">
        <v>2005</v>
      </c>
      <c r="P520" s="514" t="s">
        <v>1619</v>
      </c>
      <c r="Q520" s="398" t="s">
        <v>1619</v>
      </c>
      <c r="R520" s="293">
        <v>671.2</v>
      </c>
      <c r="S520" s="346" t="s">
        <v>1992</v>
      </c>
      <c r="T520" s="319">
        <f t="shared" si="52"/>
        <v>7505.9594755661501</v>
      </c>
    </row>
    <row r="521" spans="1:23" ht="15.9" customHeight="1" x14ac:dyDescent="0.25">
      <c r="A521" s="504"/>
      <c r="B521" s="452"/>
      <c r="C521" s="36">
        <v>7719097.6500000004</v>
      </c>
      <c r="D521" s="37">
        <v>3618000</v>
      </c>
      <c r="E521" s="37">
        <v>6513000</v>
      </c>
      <c r="F521" s="38">
        <f t="shared" ref="F521:F531" si="53">E521-C521</f>
        <v>-1206097.6500000004</v>
      </c>
      <c r="G521" s="39">
        <f t="shared" ref="G521:G531" si="54">F521/C521</f>
        <v>-0.15624852860878113</v>
      </c>
      <c r="H521" s="40">
        <f t="shared" si="48"/>
        <v>-0.44449562413634269</v>
      </c>
      <c r="I521" s="452"/>
      <c r="J521" s="389"/>
      <c r="K521" s="389"/>
      <c r="L521" s="389"/>
      <c r="M521" s="389"/>
      <c r="N521" s="47"/>
      <c r="O521" s="406"/>
      <c r="P521" s="516"/>
      <c r="Q521" s="410"/>
      <c r="R521" s="293">
        <v>825.5</v>
      </c>
      <c r="S521" s="348" t="s">
        <v>1993</v>
      </c>
      <c r="T521" s="319">
        <f t="shared" si="52"/>
        <v>7889.7637795275587</v>
      </c>
    </row>
    <row r="522" spans="1:23" ht="15.9" customHeight="1" x14ac:dyDescent="0.25">
      <c r="A522" s="504"/>
      <c r="B522" s="452"/>
      <c r="C522" s="36">
        <v>5724473.5199999996</v>
      </c>
      <c r="D522" s="37">
        <v>913000</v>
      </c>
      <c r="E522" s="37">
        <v>2752000</v>
      </c>
      <c r="F522" s="38">
        <f t="shared" si="53"/>
        <v>-2972473.5199999996</v>
      </c>
      <c r="G522" s="39">
        <f t="shared" si="54"/>
        <v>-0.51925710017084681</v>
      </c>
      <c r="H522" s="40">
        <f t="shared" si="48"/>
        <v>-0.66824127906976749</v>
      </c>
      <c r="I522" s="452"/>
      <c r="J522" s="389"/>
      <c r="K522" s="389"/>
      <c r="L522" s="389"/>
      <c r="M522" s="389"/>
      <c r="N522" s="47"/>
      <c r="O522" s="406"/>
      <c r="P522" s="516"/>
      <c r="Q522" s="410"/>
      <c r="R522" s="267">
        <v>285.2</v>
      </c>
      <c r="S522" s="348" t="s">
        <v>1994</v>
      </c>
      <c r="T522" s="319">
        <f t="shared" si="52"/>
        <v>9649.3688639551201</v>
      </c>
    </row>
    <row r="523" spans="1:23" ht="15.9" customHeight="1" x14ac:dyDescent="0.25">
      <c r="A523" s="504"/>
      <c r="B523" s="452"/>
      <c r="C523" s="36">
        <v>12403524.189999999</v>
      </c>
      <c r="D523" s="37">
        <v>6774000</v>
      </c>
      <c r="E523" s="37">
        <v>5599000</v>
      </c>
      <c r="F523" s="38">
        <f t="shared" si="53"/>
        <v>-6804524.1899999995</v>
      </c>
      <c r="G523" s="39">
        <f t="shared" si="54"/>
        <v>-0.54859603494674203</v>
      </c>
      <c r="H523" s="199">
        <f t="shared" si="48"/>
        <v>0.20985890337560278</v>
      </c>
      <c r="I523" s="452"/>
      <c r="J523" s="389"/>
      <c r="K523" s="389"/>
      <c r="L523" s="389"/>
      <c r="M523" s="389"/>
      <c r="N523" s="47">
        <v>1</v>
      </c>
      <c r="O523" s="406"/>
      <c r="P523" s="516"/>
      <c r="Q523" s="410"/>
      <c r="R523" s="293">
        <v>479</v>
      </c>
      <c r="S523" s="348" t="s">
        <v>1995</v>
      </c>
      <c r="T523" s="319">
        <f t="shared" si="52"/>
        <v>11688.935281837161</v>
      </c>
    </row>
    <row r="524" spans="1:23" ht="15.9" customHeight="1" x14ac:dyDescent="0.25">
      <c r="A524" s="504"/>
      <c r="B524" s="452"/>
      <c r="C524" s="36">
        <v>4173205.44</v>
      </c>
      <c r="D524" s="37">
        <v>879000</v>
      </c>
      <c r="E524" s="37">
        <v>5599000</v>
      </c>
      <c r="F524" s="38">
        <f t="shared" si="53"/>
        <v>1425794.56</v>
      </c>
      <c r="G524" s="39">
        <f t="shared" si="54"/>
        <v>0.34165453402648688</v>
      </c>
      <c r="H524" s="40">
        <f t="shared" si="48"/>
        <v>-0.84300767994284698</v>
      </c>
      <c r="I524" s="452"/>
      <c r="J524" s="389"/>
      <c r="K524" s="389"/>
      <c r="L524" s="389"/>
      <c r="M524" s="389"/>
      <c r="N524" s="47"/>
      <c r="O524" s="406"/>
      <c r="P524" s="516"/>
      <c r="Q524" s="410"/>
      <c r="R524" s="293">
        <v>166.6</v>
      </c>
      <c r="S524" s="348" t="s">
        <v>1996</v>
      </c>
      <c r="T524" s="319">
        <f t="shared" si="52"/>
        <v>33607.442977190876</v>
      </c>
    </row>
    <row r="525" spans="1:23" ht="15.9" customHeight="1" x14ac:dyDescent="0.25">
      <c r="A525" s="504"/>
      <c r="B525" s="452"/>
      <c r="C525" s="36">
        <v>2467675.77</v>
      </c>
      <c r="D525" s="37">
        <v>575000</v>
      </c>
      <c r="E525" s="37">
        <v>672000</v>
      </c>
      <c r="F525" s="38">
        <f t="shared" si="53"/>
        <v>-1795675.77</v>
      </c>
      <c r="G525" s="39">
        <f t="shared" si="54"/>
        <v>-0.72767897299571083</v>
      </c>
      <c r="H525" s="40">
        <f t="shared" si="48"/>
        <v>-0.14434523809523808</v>
      </c>
      <c r="I525" s="452"/>
      <c r="J525" s="389"/>
      <c r="K525" s="389"/>
      <c r="L525" s="389"/>
      <c r="M525" s="389"/>
      <c r="N525" s="47"/>
      <c r="O525" s="406"/>
      <c r="P525" s="516"/>
      <c r="Q525" s="410"/>
      <c r="R525" s="293">
        <v>117.3</v>
      </c>
      <c r="S525" s="348" t="s">
        <v>1997</v>
      </c>
      <c r="T525" s="319">
        <f t="shared" si="52"/>
        <v>5728.9002557544754</v>
      </c>
    </row>
    <row r="526" spans="1:23" ht="15.9" customHeight="1" x14ac:dyDescent="0.25">
      <c r="A526" s="504"/>
      <c r="B526" s="452"/>
      <c r="C526" s="36">
        <v>2434488.1</v>
      </c>
      <c r="D526" s="37">
        <v>593000</v>
      </c>
      <c r="E526" s="37">
        <v>1495000</v>
      </c>
      <c r="F526" s="38">
        <f t="shared" si="53"/>
        <v>-939488.10000000009</v>
      </c>
      <c r="G526" s="39">
        <f t="shared" si="54"/>
        <v>-0.3859078629301988</v>
      </c>
      <c r="H526" s="40">
        <f t="shared" si="48"/>
        <v>-0.60334448160535115</v>
      </c>
      <c r="I526" s="452"/>
      <c r="J526" s="389"/>
      <c r="K526" s="389"/>
      <c r="L526" s="389"/>
      <c r="M526" s="389"/>
      <c r="N526" s="47"/>
      <c r="O526" s="406"/>
      <c r="P526" s="516"/>
      <c r="Q526" s="410"/>
      <c r="R526" s="293">
        <v>118.6</v>
      </c>
      <c r="S526" s="348" t="s">
        <v>1998</v>
      </c>
      <c r="T526" s="319">
        <f t="shared" si="52"/>
        <v>12605.39629005059</v>
      </c>
    </row>
    <row r="527" spans="1:23" ht="15.9" customHeight="1" x14ac:dyDescent="0.25">
      <c r="A527" s="504"/>
      <c r="B527" s="452"/>
      <c r="C527" s="36">
        <v>2455831.36</v>
      </c>
      <c r="D527" s="37">
        <v>721000</v>
      </c>
      <c r="E527" s="37">
        <v>1564000</v>
      </c>
      <c r="F527" s="38">
        <f t="shared" si="53"/>
        <v>-891831.35999999987</v>
      </c>
      <c r="G527" s="39">
        <f t="shared" si="54"/>
        <v>-0.3631484533205081</v>
      </c>
      <c r="H527" s="40">
        <f t="shared" si="48"/>
        <v>-0.53900255754475701</v>
      </c>
      <c r="I527" s="452"/>
      <c r="J527" s="389"/>
      <c r="K527" s="389"/>
      <c r="L527" s="389"/>
      <c r="M527" s="389"/>
      <c r="N527" s="47"/>
      <c r="O527" s="406"/>
      <c r="P527" s="516"/>
      <c r="Q527" s="410"/>
      <c r="R527" s="293">
        <v>101.1</v>
      </c>
      <c r="S527" s="348" t="s">
        <v>1999</v>
      </c>
      <c r="T527" s="319">
        <f t="shared" si="52"/>
        <v>15469.831849653809</v>
      </c>
    </row>
    <row r="528" spans="1:23" ht="15.9" customHeight="1" x14ac:dyDescent="0.25">
      <c r="A528" s="504"/>
      <c r="B528" s="452"/>
      <c r="C528" s="36">
        <v>9092008.1799999997</v>
      </c>
      <c r="D528" s="37">
        <v>1066000</v>
      </c>
      <c r="E528" s="37">
        <v>3348000</v>
      </c>
      <c r="F528" s="38">
        <f t="shared" si="53"/>
        <v>-5744008.1799999997</v>
      </c>
      <c r="G528" s="39">
        <f t="shared" si="54"/>
        <v>-0.63176451959593372</v>
      </c>
      <c r="H528" s="40">
        <f t="shared" si="48"/>
        <v>-0.68160095579450419</v>
      </c>
      <c r="I528" s="452"/>
      <c r="J528" s="389"/>
      <c r="K528" s="389"/>
      <c r="L528" s="389"/>
      <c r="M528" s="389"/>
      <c r="N528" s="47"/>
      <c r="O528" s="406"/>
      <c r="P528" s="516"/>
      <c r="Q528" s="410"/>
      <c r="R528" s="293">
        <v>682.1</v>
      </c>
      <c r="S528" s="348" t="s">
        <v>2000</v>
      </c>
      <c r="T528" s="319">
        <f t="shared" si="52"/>
        <v>4908.371206567952</v>
      </c>
    </row>
    <row r="529" spans="1:20" ht="15.9" customHeight="1" x14ac:dyDescent="0.25">
      <c r="A529" s="504"/>
      <c r="B529" s="452"/>
      <c r="C529" s="36">
        <v>21650597</v>
      </c>
      <c r="D529" s="37">
        <v>11285000</v>
      </c>
      <c r="E529" s="37">
        <v>11115000</v>
      </c>
      <c r="F529" s="38">
        <f t="shared" si="53"/>
        <v>-10535597</v>
      </c>
      <c r="G529" s="39">
        <f t="shared" si="54"/>
        <v>-0.48661923733558016</v>
      </c>
      <c r="H529" s="199">
        <f t="shared" si="48"/>
        <v>1.5294646873594242E-2</v>
      </c>
      <c r="I529" s="452"/>
      <c r="J529" s="389"/>
      <c r="K529" s="389"/>
      <c r="L529" s="389"/>
      <c r="M529" s="389"/>
      <c r="N529" s="47">
        <v>1</v>
      </c>
      <c r="O529" s="406"/>
      <c r="P529" s="516"/>
      <c r="Q529" s="410"/>
      <c r="R529" s="293">
        <v>938.9</v>
      </c>
      <c r="S529" s="348" t="s">
        <v>2002</v>
      </c>
      <c r="T529" s="319">
        <f t="shared" si="52"/>
        <v>11838.321439982959</v>
      </c>
    </row>
    <row r="530" spans="1:20" ht="15.9" customHeight="1" x14ac:dyDescent="0.25">
      <c r="A530" s="504"/>
      <c r="B530" s="452"/>
      <c r="C530" s="36">
        <v>11059503.810000001</v>
      </c>
      <c r="D530" s="37">
        <v>4723000</v>
      </c>
      <c r="E530" s="37">
        <v>2543000</v>
      </c>
      <c r="F530" s="38">
        <f t="shared" si="53"/>
        <v>-8516503.8100000005</v>
      </c>
      <c r="G530" s="39">
        <f t="shared" si="54"/>
        <v>-0.77006201691430132</v>
      </c>
      <c r="H530" s="199">
        <f t="shared" si="48"/>
        <v>0.85725521038143926</v>
      </c>
      <c r="I530" s="452"/>
      <c r="J530" s="389"/>
      <c r="K530" s="389"/>
      <c r="L530" s="389"/>
      <c r="M530" s="389"/>
      <c r="N530" s="47">
        <v>1</v>
      </c>
      <c r="O530" s="406"/>
      <c r="P530" s="516"/>
      <c r="Q530" s="410"/>
      <c r="R530" s="293">
        <v>519.5</v>
      </c>
      <c r="S530" s="348" t="s">
        <v>2003</v>
      </c>
      <c r="T530" s="319">
        <f t="shared" si="52"/>
        <v>4895.0914340712225</v>
      </c>
    </row>
    <row r="531" spans="1:20" ht="15.9" customHeight="1" x14ac:dyDescent="0.25">
      <c r="A531" s="505"/>
      <c r="B531" s="453"/>
      <c r="C531" s="36">
        <v>23151389.100000001</v>
      </c>
      <c r="D531" s="37">
        <v>12030000</v>
      </c>
      <c r="E531" s="37">
        <v>10542000</v>
      </c>
      <c r="F531" s="38">
        <f t="shared" si="53"/>
        <v>-12609389.100000001</v>
      </c>
      <c r="G531" s="39">
        <f t="shared" si="54"/>
        <v>-0.54464935324334385</v>
      </c>
      <c r="H531" s="199">
        <f t="shared" si="48"/>
        <v>0.14114968696642002</v>
      </c>
      <c r="I531" s="453"/>
      <c r="J531" s="402"/>
      <c r="K531" s="402"/>
      <c r="L531" s="402"/>
      <c r="M531" s="402"/>
      <c r="N531" s="47">
        <v>1</v>
      </c>
      <c r="O531" s="404"/>
      <c r="P531" s="515"/>
      <c r="Q531" s="399"/>
      <c r="R531" s="289">
        <v>1444</v>
      </c>
      <c r="S531" s="347" t="s">
        <v>2001</v>
      </c>
      <c r="T531" s="319">
        <f t="shared" si="52"/>
        <v>7300.5540166204983</v>
      </c>
    </row>
    <row r="532" spans="1:20" ht="94.5" customHeight="1" x14ac:dyDescent="0.25">
      <c r="A532" s="89">
        <v>398</v>
      </c>
      <c r="B532" s="22" t="s">
        <v>869</v>
      </c>
      <c r="C532" s="36">
        <v>44608548.240000002</v>
      </c>
      <c r="D532" s="37">
        <v>3890000</v>
      </c>
      <c r="E532" s="37">
        <v>22754025</v>
      </c>
      <c r="F532" s="38">
        <f t="shared" si="50"/>
        <v>-21854523.240000002</v>
      </c>
      <c r="G532" s="39">
        <f t="shared" si="51"/>
        <v>-0.48991783194601451</v>
      </c>
      <c r="H532" s="40">
        <f t="shared" si="48"/>
        <v>-0.82904123556162046</v>
      </c>
      <c r="I532" s="23" t="s">
        <v>870</v>
      </c>
      <c r="J532" s="47"/>
      <c r="K532" s="47"/>
      <c r="L532" s="47">
        <v>1</v>
      </c>
      <c r="M532" s="47"/>
      <c r="N532" s="47"/>
      <c r="O532" s="185" t="s">
        <v>871</v>
      </c>
      <c r="P532" s="92" t="s">
        <v>62</v>
      </c>
      <c r="Q532" s="253" t="s">
        <v>1619</v>
      </c>
      <c r="R532" s="289">
        <v>6694</v>
      </c>
      <c r="S532" s="341" t="s">
        <v>1990</v>
      </c>
      <c r="T532" s="319">
        <f t="shared" si="52"/>
        <v>3399.1671646250375</v>
      </c>
    </row>
    <row r="533" spans="1:20" ht="81.75" customHeight="1" x14ac:dyDescent="0.25">
      <c r="A533" s="89">
        <v>399</v>
      </c>
      <c r="B533" s="22" t="s">
        <v>872</v>
      </c>
      <c r="C533" s="36">
        <v>18875428.030000001</v>
      </c>
      <c r="D533" s="37">
        <v>8273000</v>
      </c>
      <c r="E533" s="37">
        <v>11323511</v>
      </c>
      <c r="F533" s="38">
        <f t="shared" si="50"/>
        <v>-7551917.0300000012</v>
      </c>
      <c r="G533" s="39">
        <f t="shared" si="51"/>
        <v>-0.40009249157143489</v>
      </c>
      <c r="H533" s="40">
        <f t="shared" si="48"/>
        <v>-0.26939621465462432</v>
      </c>
      <c r="I533" s="23" t="s">
        <v>873</v>
      </c>
      <c r="J533" s="47"/>
      <c r="K533" s="47"/>
      <c r="L533" s="47">
        <v>1</v>
      </c>
      <c r="M533" s="47"/>
      <c r="N533" s="47"/>
      <c r="O533" s="7" t="s">
        <v>874</v>
      </c>
      <c r="P533" s="92" t="s">
        <v>62</v>
      </c>
      <c r="Q533" s="253" t="s">
        <v>1619</v>
      </c>
      <c r="R533" s="292">
        <v>1207.5999999999999</v>
      </c>
      <c r="S533" s="351" t="s">
        <v>1991</v>
      </c>
      <c r="T533" s="319">
        <f t="shared" si="52"/>
        <v>9376.872308711494</v>
      </c>
    </row>
    <row r="534" spans="1:20" ht="25.5" customHeight="1" x14ac:dyDescent="0.25">
      <c r="A534" s="500">
        <v>400</v>
      </c>
      <c r="B534" s="438" t="s">
        <v>875</v>
      </c>
      <c r="C534" s="36">
        <v>7104642.96</v>
      </c>
      <c r="D534" s="37">
        <v>1341564</v>
      </c>
      <c r="E534" s="37">
        <v>1341564</v>
      </c>
      <c r="F534" s="38">
        <f t="shared" si="50"/>
        <v>-5763078.96</v>
      </c>
      <c r="G534" s="39">
        <f t="shared" si="51"/>
        <v>-0.81117080653409779</v>
      </c>
      <c r="H534" s="40">
        <f t="shared" si="48"/>
        <v>0</v>
      </c>
      <c r="I534" s="439" t="s">
        <v>876</v>
      </c>
      <c r="J534" s="388">
        <v>1</v>
      </c>
      <c r="K534" s="388"/>
      <c r="L534" s="388"/>
      <c r="M534" s="388"/>
      <c r="N534" s="47"/>
      <c r="O534" s="407" t="s">
        <v>877</v>
      </c>
      <c r="P534" s="440" t="s">
        <v>9</v>
      </c>
      <c r="Q534" s="372"/>
      <c r="R534" s="293">
        <v>1916</v>
      </c>
      <c r="S534" s="348" t="s">
        <v>1874</v>
      </c>
      <c r="T534" s="319">
        <f t="shared" si="52"/>
        <v>700.18997912317332</v>
      </c>
    </row>
    <row r="535" spans="1:20" ht="13.2" x14ac:dyDescent="0.25">
      <c r="A535" s="501"/>
      <c r="B535" s="438"/>
      <c r="C535" s="36">
        <v>17665197.84</v>
      </c>
      <c r="D535" s="37">
        <v>3499158</v>
      </c>
      <c r="E535" s="37">
        <v>3499158</v>
      </c>
      <c r="F535" s="38">
        <f t="shared" si="50"/>
        <v>-14166039.84</v>
      </c>
      <c r="G535" s="39">
        <f t="shared" si="51"/>
        <v>-0.80191798406714021</v>
      </c>
      <c r="H535" s="40">
        <f t="shared" si="48"/>
        <v>0</v>
      </c>
      <c r="I535" s="439"/>
      <c r="J535" s="389"/>
      <c r="K535" s="389"/>
      <c r="L535" s="389"/>
      <c r="M535" s="389"/>
      <c r="N535" s="47"/>
      <c r="O535" s="407"/>
      <c r="P535" s="440"/>
      <c r="Q535" s="374"/>
      <c r="R535" s="293">
        <v>4764</v>
      </c>
      <c r="S535" s="348" t="s">
        <v>2006</v>
      </c>
      <c r="T535" s="319">
        <f t="shared" si="52"/>
        <v>734.5</v>
      </c>
    </row>
    <row r="536" spans="1:20" ht="30" customHeight="1" x14ac:dyDescent="0.25">
      <c r="A536" s="502"/>
      <c r="B536" s="438"/>
      <c r="C536" s="36">
        <v>4115946.6</v>
      </c>
      <c r="D536" s="37">
        <v>838838</v>
      </c>
      <c r="E536" s="37">
        <v>838838</v>
      </c>
      <c r="F536" s="38">
        <f t="shared" si="50"/>
        <v>-3277108.6</v>
      </c>
      <c r="G536" s="39">
        <f t="shared" si="51"/>
        <v>-0.79619803619415275</v>
      </c>
      <c r="H536" s="40">
        <f t="shared" si="48"/>
        <v>0</v>
      </c>
      <c r="I536" s="439"/>
      <c r="J536" s="402"/>
      <c r="K536" s="402"/>
      <c r="L536" s="402"/>
      <c r="M536" s="402"/>
      <c r="N536" s="47"/>
      <c r="O536" s="407"/>
      <c r="P536" s="440"/>
      <c r="Q536" s="373"/>
      <c r="R536" s="294">
        <v>1050.0999999999999</v>
      </c>
      <c r="S536" s="347" t="s">
        <v>1624</v>
      </c>
      <c r="T536" s="319">
        <f t="shared" si="52"/>
        <v>798.81725549947635</v>
      </c>
    </row>
    <row r="537" spans="1:20" ht="56.25" customHeight="1" x14ac:dyDescent="0.25">
      <c r="A537" s="35">
        <v>401</v>
      </c>
      <c r="B537" s="22" t="s">
        <v>878</v>
      </c>
      <c r="C537" s="36">
        <v>1291032</v>
      </c>
      <c r="D537" s="37">
        <v>65828.7</v>
      </c>
      <c r="E537" s="37">
        <v>65828.7</v>
      </c>
      <c r="F537" s="38">
        <f t="shared" si="50"/>
        <v>-1225203.3</v>
      </c>
      <c r="G537" s="39">
        <f t="shared" si="51"/>
        <v>-0.94901079136690647</v>
      </c>
      <c r="H537" s="40">
        <f t="shared" si="48"/>
        <v>0</v>
      </c>
      <c r="I537" s="23" t="s">
        <v>876</v>
      </c>
      <c r="J537" s="47">
        <v>1</v>
      </c>
      <c r="K537" s="47"/>
      <c r="L537" s="47"/>
      <c r="M537" s="47"/>
      <c r="N537" s="47"/>
      <c r="O537" s="7" t="s">
        <v>879</v>
      </c>
      <c r="P537" s="92" t="s">
        <v>9</v>
      </c>
      <c r="Q537" s="256"/>
      <c r="R537" s="292">
        <v>3870</v>
      </c>
      <c r="S537" s="256" t="s">
        <v>2007</v>
      </c>
      <c r="T537" s="319">
        <f t="shared" si="52"/>
        <v>17.009999999999998</v>
      </c>
    </row>
    <row r="538" spans="1:20" ht="43.5" customHeight="1" x14ac:dyDescent="0.25">
      <c r="A538" s="35">
        <v>402</v>
      </c>
      <c r="B538" s="22" t="s">
        <v>880</v>
      </c>
      <c r="C538" s="36">
        <v>56846436</v>
      </c>
      <c r="D538" s="37">
        <v>5725056</v>
      </c>
      <c r="E538" s="37">
        <v>5725056</v>
      </c>
      <c r="F538" s="38">
        <f t="shared" si="50"/>
        <v>-51121380</v>
      </c>
      <c r="G538" s="39">
        <f t="shared" si="51"/>
        <v>-0.89928909527415224</v>
      </c>
      <c r="H538" s="40">
        <f t="shared" si="48"/>
        <v>0</v>
      </c>
      <c r="I538" s="23" t="s">
        <v>881</v>
      </c>
      <c r="J538" s="47">
        <v>1</v>
      </c>
      <c r="K538" s="47"/>
      <c r="L538" s="47"/>
      <c r="M538" s="47"/>
      <c r="N538" s="47"/>
      <c r="O538" s="7" t="s">
        <v>882</v>
      </c>
      <c r="P538" s="92" t="s">
        <v>9</v>
      </c>
      <c r="Q538" s="256"/>
      <c r="R538" s="292">
        <v>20400</v>
      </c>
      <c r="S538" s="256" t="s">
        <v>1624</v>
      </c>
      <c r="T538" s="319">
        <f t="shared" si="52"/>
        <v>280.64</v>
      </c>
    </row>
    <row r="539" spans="1:20" ht="77.25" customHeight="1" x14ac:dyDescent="0.25">
      <c r="A539" s="35">
        <v>403</v>
      </c>
      <c r="B539" s="22" t="s">
        <v>883</v>
      </c>
      <c r="C539" s="36">
        <v>6849441.1200000001</v>
      </c>
      <c r="D539" s="37">
        <v>1939800</v>
      </c>
      <c r="E539" s="37">
        <v>1939800</v>
      </c>
      <c r="F539" s="38">
        <f t="shared" si="50"/>
        <v>-4909641.12</v>
      </c>
      <c r="G539" s="39">
        <f t="shared" si="51"/>
        <v>-0.71679441197970328</v>
      </c>
      <c r="H539" s="40">
        <f t="shared" si="48"/>
        <v>0</v>
      </c>
      <c r="I539" s="23" t="s">
        <v>876</v>
      </c>
      <c r="J539" s="47">
        <v>1</v>
      </c>
      <c r="K539" s="47"/>
      <c r="L539" s="47"/>
      <c r="M539" s="47"/>
      <c r="N539" s="47"/>
      <c r="O539" s="7" t="s">
        <v>884</v>
      </c>
      <c r="P539" s="92" t="s">
        <v>9</v>
      </c>
      <c r="Q539" s="256"/>
      <c r="R539" s="292">
        <v>1464</v>
      </c>
      <c r="S539" s="256" t="s">
        <v>2008</v>
      </c>
      <c r="T539" s="319">
        <f t="shared" si="52"/>
        <v>1325</v>
      </c>
    </row>
    <row r="540" spans="1:20" ht="88.5" customHeight="1" x14ac:dyDescent="0.25">
      <c r="A540" s="35">
        <v>404</v>
      </c>
      <c r="B540" s="22" t="s">
        <v>885</v>
      </c>
      <c r="C540" s="36">
        <v>90619457.780000001</v>
      </c>
      <c r="D540" s="37">
        <v>13938787.84</v>
      </c>
      <c r="E540" s="37">
        <v>13938787.84</v>
      </c>
      <c r="F540" s="38">
        <f t="shared" si="50"/>
        <v>-76680669.939999998</v>
      </c>
      <c r="G540" s="39">
        <f t="shared" si="51"/>
        <v>-0.84618327916020331</v>
      </c>
      <c r="H540" s="40">
        <f t="shared" si="48"/>
        <v>0</v>
      </c>
      <c r="I540" s="23" t="s">
        <v>886</v>
      </c>
      <c r="J540" s="47">
        <v>1</v>
      </c>
      <c r="K540" s="47"/>
      <c r="L540" s="47"/>
      <c r="M540" s="47"/>
      <c r="N540" s="47"/>
      <c r="O540" s="7" t="s">
        <v>887</v>
      </c>
      <c r="P540" s="92" t="s">
        <v>9</v>
      </c>
      <c r="Q540" s="256"/>
      <c r="R540" s="292">
        <v>30415.439999999999</v>
      </c>
      <c r="S540" s="341" t="s">
        <v>2009</v>
      </c>
      <c r="T540" s="319">
        <f t="shared" si="52"/>
        <v>458.27999989479031</v>
      </c>
    </row>
    <row r="541" spans="1:20" ht="79.2" x14ac:dyDescent="0.25">
      <c r="A541" s="35">
        <v>405</v>
      </c>
      <c r="B541" s="22" t="s">
        <v>888</v>
      </c>
      <c r="C541" s="36">
        <v>33445022.710000001</v>
      </c>
      <c r="D541" s="37">
        <v>1484836.92</v>
      </c>
      <c r="E541" s="37">
        <v>1484836.92</v>
      </c>
      <c r="F541" s="38">
        <f t="shared" si="50"/>
        <v>-31960185.789999999</v>
      </c>
      <c r="G541" s="39">
        <f t="shared" si="51"/>
        <v>-0.95560365041833151</v>
      </c>
      <c r="H541" s="40">
        <f t="shared" si="48"/>
        <v>0</v>
      </c>
      <c r="I541" s="23" t="s">
        <v>889</v>
      </c>
      <c r="J541" s="47">
        <v>1</v>
      </c>
      <c r="K541" s="47"/>
      <c r="L541" s="47"/>
      <c r="M541" s="47"/>
      <c r="N541" s="47"/>
      <c r="O541" s="7" t="s">
        <v>890</v>
      </c>
      <c r="P541" s="92" t="s">
        <v>9</v>
      </c>
      <c r="Q541" s="256"/>
      <c r="R541" s="292">
        <v>33777</v>
      </c>
      <c r="S541" s="256" t="s">
        <v>2011</v>
      </c>
      <c r="T541" s="319">
        <f t="shared" si="52"/>
        <v>43.96</v>
      </c>
    </row>
    <row r="542" spans="1:20" ht="58.5" customHeight="1" x14ac:dyDescent="0.25">
      <c r="A542" s="35">
        <v>406</v>
      </c>
      <c r="B542" s="22" t="s">
        <v>891</v>
      </c>
      <c r="C542" s="36">
        <v>34441123.68</v>
      </c>
      <c r="D542" s="37">
        <v>4303368</v>
      </c>
      <c r="E542" s="37">
        <v>4303368</v>
      </c>
      <c r="F542" s="38">
        <f t="shared" si="50"/>
        <v>-30137755.68</v>
      </c>
      <c r="G542" s="39">
        <f t="shared" si="51"/>
        <v>-0.87505146347768636</v>
      </c>
      <c r="H542" s="40">
        <f t="shared" ref="H542" si="55">(D542-E542)/E542</f>
        <v>0</v>
      </c>
      <c r="I542" s="23" t="s">
        <v>889</v>
      </c>
      <c r="J542" s="47">
        <v>1</v>
      </c>
      <c r="K542" s="47"/>
      <c r="L542" s="47"/>
      <c r="M542" s="47"/>
      <c r="N542" s="47"/>
      <c r="O542" s="7" t="s">
        <v>892</v>
      </c>
      <c r="P542" s="92" t="s">
        <v>9</v>
      </c>
      <c r="Q542" s="256"/>
      <c r="R542" s="289">
        <v>16488</v>
      </c>
      <c r="S542" s="347" t="s">
        <v>2010</v>
      </c>
      <c r="T542" s="319">
        <f t="shared" si="52"/>
        <v>261</v>
      </c>
    </row>
    <row r="543" spans="1:20" ht="79.5" customHeight="1" x14ac:dyDescent="0.25">
      <c r="A543" s="35">
        <v>407</v>
      </c>
      <c r="B543" s="22" t="s">
        <v>893</v>
      </c>
      <c r="C543" s="36">
        <v>49934701.799999997</v>
      </c>
      <c r="D543" s="37">
        <v>22377533</v>
      </c>
      <c r="E543" s="37">
        <v>19766835</v>
      </c>
      <c r="F543" s="38">
        <f t="shared" si="50"/>
        <v>-30167866.799999997</v>
      </c>
      <c r="G543" s="39">
        <f t="shared" si="51"/>
        <v>-0.60414632935687218</v>
      </c>
      <c r="H543" s="199">
        <f t="shared" si="48"/>
        <v>0.13207465939792587</v>
      </c>
      <c r="I543" s="23" t="s">
        <v>894</v>
      </c>
      <c r="J543" s="47"/>
      <c r="K543" s="47"/>
      <c r="L543" s="47"/>
      <c r="M543" s="47">
        <v>1</v>
      </c>
      <c r="N543" s="47">
        <v>1</v>
      </c>
      <c r="O543" s="7" t="s">
        <v>895</v>
      </c>
      <c r="P543" s="92" t="s">
        <v>9</v>
      </c>
      <c r="Q543" s="256"/>
      <c r="R543" s="292">
        <v>29565</v>
      </c>
      <c r="S543" s="256" t="s">
        <v>1704</v>
      </c>
      <c r="T543" s="319">
        <f t="shared" si="52"/>
        <v>668.58904109589037</v>
      </c>
    </row>
    <row r="544" spans="1:20" ht="93" customHeight="1" x14ac:dyDescent="0.25">
      <c r="A544" s="35">
        <v>408</v>
      </c>
      <c r="B544" s="22" t="s">
        <v>896</v>
      </c>
      <c r="C544" s="36">
        <v>60119975.600000001</v>
      </c>
      <c r="D544" s="37">
        <v>17592113</v>
      </c>
      <c r="E544" s="37">
        <v>17592113</v>
      </c>
      <c r="F544" s="38">
        <f t="shared" si="50"/>
        <v>-42527862.600000001</v>
      </c>
      <c r="G544" s="39">
        <f t="shared" si="51"/>
        <v>-0.70738323120676716</v>
      </c>
      <c r="H544" s="40">
        <f t="shared" ref="H544:H607" si="56">(D544-E544)/E544</f>
        <v>0</v>
      </c>
      <c r="I544" s="23" t="s">
        <v>889</v>
      </c>
      <c r="J544" s="47">
        <v>1</v>
      </c>
      <c r="K544" s="47"/>
      <c r="L544" s="47"/>
      <c r="M544" s="47"/>
      <c r="N544" s="47"/>
      <c r="O544" s="7" t="s">
        <v>897</v>
      </c>
      <c r="P544" s="92" t="s">
        <v>9</v>
      </c>
      <c r="Q544" s="256"/>
      <c r="R544" s="292">
        <v>26665</v>
      </c>
      <c r="S544" s="256" t="s">
        <v>2012</v>
      </c>
      <c r="T544" s="319">
        <f t="shared" si="52"/>
        <v>659.74547159197448</v>
      </c>
    </row>
    <row r="545" spans="1:20" ht="55.5" customHeight="1" x14ac:dyDescent="0.25">
      <c r="A545" s="35">
        <v>409</v>
      </c>
      <c r="B545" s="22" t="s">
        <v>898</v>
      </c>
      <c r="C545" s="36">
        <v>5225797.32</v>
      </c>
      <c r="D545" s="37">
        <v>3218645</v>
      </c>
      <c r="E545" s="37">
        <v>3218645</v>
      </c>
      <c r="F545" s="38">
        <f t="shared" si="50"/>
        <v>-2007152.3200000003</v>
      </c>
      <c r="G545" s="39">
        <f t="shared" si="51"/>
        <v>-0.38408537436350482</v>
      </c>
      <c r="H545" s="40">
        <f t="shared" si="56"/>
        <v>0</v>
      </c>
      <c r="I545" s="23" t="s">
        <v>889</v>
      </c>
      <c r="J545" s="47">
        <v>1</v>
      </c>
      <c r="K545" s="47"/>
      <c r="L545" s="47"/>
      <c r="M545" s="47"/>
      <c r="N545" s="47"/>
      <c r="O545" s="7" t="s">
        <v>899</v>
      </c>
      <c r="P545" s="92" t="s">
        <v>9</v>
      </c>
      <c r="Q545" s="256"/>
      <c r="R545" s="292">
        <v>1566</v>
      </c>
      <c r="S545" s="256" t="s">
        <v>1708</v>
      </c>
      <c r="T545" s="319">
        <f t="shared" si="52"/>
        <v>2055.3288633461048</v>
      </c>
    </row>
    <row r="546" spans="1:20" ht="66" x14ac:dyDescent="0.25">
      <c r="A546" s="35">
        <v>410</v>
      </c>
      <c r="B546" s="22" t="s">
        <v>900</v>
      </c>
      <c r="C546" s="36">
        <v>28524762.239999998</v>
      </c>
      <c r="D546" s="37">
        <v>7916753</v>
      </c>
      <c r="E546" s="37">
        <v>7916753</v>
      </c>
      <c r="F546" s="38">
        <f t="shared" si="50"/>
        <v>-20608009.239999998</v>
      </c>
      <c r="G546" s="39">
        <f t="shared" si="51"/>
        <v>-0.72246033346779615</v>
      </c>
      <c r="H546" s="40">
        <f t="shared" si="56"/>
        <v>0</v>
      </c>
      <c r="I546" s="23" t="s">
        <v>886</v>
      </c>
      <c r="J546" s="47">
        <v>1</v>
      </c>
      <c r="K546" s="47"/>
      <c r="L546" s="47"/>
      <c r="M546" s="47"/>
      <c r="N546" s="47"/>
      <c r="O546" s="7" t="s">
        <v>901</v>
      </c>
      <c r="P546" s="92" t="s">
        <v>9</v>
      </c>
      <c r="Q546" s="256"/>
      <c r="R546" s="292">
        <v>5993</v>
      </c>
      <c r="S546" s="256" t="s">
        <v>2013</v>
      </c>
      <c r="T546" s="319">
        <f t="shared" si="52"/>
        <v>1321</v>
      </c>
    </row>
    <row r="547" spans="1:20" ht="89.25" customHeight="1" x14ac:dyDescent="0.25">
      <c r="A547" s="35">
        <v>411</v>
      </c>
      <c r="B547" s="22" t="s">
        <v>902</v>
      </c>
      <c r="C547" s="36">
        <v>8188879.7300000004</v>
      </c>
      <c r="D547" s="37">
        <v>3429347.88</v>
      </c>
      <c r="E547" s="37">
        <v>3429347.88</v>
      </c>
      <c r="F547" s="38">
        <f t="shared" si="50"/>
        <v>-4759531.8500000006</v>
      </c>
      <c r="G547" s="39">
        <f t="shared" si="51"/>
        <v>-0.58121892211500348</v>
      </c>
      <c r="H547" s="40">
        <f t="shared" si="56"/>
        <v>0</v>
      </c>
      <c r="I547" s="23" t="s">
        <v>886</v>
      </c>
      <c r="J547" s="47">
        <v>1</v>
      </c>
      <c r="K547" s="47"/>
      <c r="L547" s="47"/>
      <c r="M547" s="47"/>
      <c r="N547" s="47"/>
      <c r="O547" s="7" t="s">
        <v>903</v>
      </c>
      <c r="P547" s="92" t="s">
        <v>9</v>
      </c>
      <c r="Q547" s="256"/>
      <c r="R547" s="292">
        <v>3166</v>
      </c>
      <c r="S547" s="256" t="s">
        <v>1708</v>
      </c>
      <c r="T547" s="319">
        <f t="shared" si="52"/>
        <v>1083.18</v>
      </c>
    </row>
    <row r="548" spans="1:20" ht="25.5" customHeight="1" x14ac:dyDescent="0.25">
      <c r="A548" s="503">
        <v>412</v>
      </c>
      <c r="B548" s="441" t="s">
        <v>904</v>
      </c>
      <c r="C548" s="36">
        <v>7172080</v>
      </c>
      <c r="D548" s="37">
        <v>2150536</v>
      </c>
      <c r="E548" s="37">
        <v>2087970</v>
      </c>
      <c r="F548" s="38">
        <f t="shared" si="50"/>
        <v>-5084110</v>
      </c>
      <c r="G548" s="39">
        <f t="shared" si="51"/>
        <v>-0.70887524957892267</v>
      </c>
      <c r="H548" s="199">
        <f t="shared" si="56"/>
        <v>2.9964989918437525E-2</v>
      </c>
      <c r="I548" s="439" t="s">
        <v>905</v>
      </c>
      <c r="J548" s="388"/>
      <c r="K548" s="388"/>
      <c r="L548" s="388">
        <v>1</v>
      </c>
      <c r="M548" s="388"/>
      <c r="N548" s="47">
        <v>1</v>
      </c>
      <c r="O548" s="403" t="s">
        <v>906</v>
      </c>
      <c r="P548" s="448" t="s">
        <v>62</v>
      </c>
      <c r="Q548" s="398" t="s">
        <v>1619</v>
      </c>
      <c r="R548" s="293">
        <v>346.8</v>
      </c>
      <c r="S548" s="346" t="s">
        <v>2014</v>
      </c>
      <c r="T548" s="319">
        <f t="shared" si="52"/>
        <v>6020.6747404844291</v>
      </c>
    </row>
    <row r="549" spans="1:20" ht="13.2" x14ac:dyDescent="0.25">
      <c r="A549" s="504"/>
      <c r="B549" s="441"/>
      <c r="C549" s="36">
        <v>4083320</v>
      </c>
      <c r="D549" s="37">
        <v>926201</v>
      </c>
      <c r="E549" s="37">
        <v>1487200</v>
      </c>
      <c r="F549" s="38">
        <f t="shared" si="50"/>
        <v>-2596120</v>
      </c>
      <c r="G549" s="39">
        <f t="shared" si="51"/>
        <v>-0.63578656583368431</v>
      </c>
      <c r="H549" s="40">
        <f t="shared" si="56"/>
        <v>-0.37721826250672402</v>
      </c>
      <c r="I549" s="439"/>
      <c r="J549" s="389"/>
      <c r="K549" s="389"/>
      <c r="L549" s="389"/>
      <c r="M549" s="389"/>
      <c r="N549" s="47"/>
      <c r="O549" s="406"/>
      <c r="P549" s="448"/>
      <c r="Q549" s="410"/>
      <c r="R549" s="293">
        <v>443.2</v>
      </c>
      <c r="S549" s="348" t="s">
        <v>2015</v>
      </c>
      <c r="T549" s="319">
        <f t="shared" si="52"/>
        <v>3355.5956678700363</v>
      </c>
    </row>
    <row r="550" spans="1:20" ht="13.2" x14ac:dyDescent="0.25">
      <c r="A550" s="504"/>
      <c r="B550" s="441"/>
      <c r="C550" s="36">
        <v>7838080</v>
      </c>
      <c r="D550" s="37">
        <v>2515227</v>
      </c>
      <c r="E550" s="37">
        <v>2878400</v>
      </c>
      <c r="F550" s="38">
        <f t="shared" si="50"/>
        <v>-4959680</v>
      </c>
      <c r="G550" s="39">
        <f t="shared" si="51"/>
        <v>-0.63276720829590916</v>
      </c>
      <c r="H550" s="40">
        <f t="shared" si="56"/>
        <v>-0.12617183157309617</v>
      </c>
      <c r="I550" s="439"/>
      <c r="J550" s="389"/>
      <c r="K550" s="389"/>
      <c r="L550" s="389"/>
      <c r="M550" s="389"/>
      <c r="N550" s="47"/>
      <c r="O550" s="406"/>
      <c r="P550" s="448"/>
      <c r="Q550" s="410"/>
      <c r="R550" s="293">
        <v>857.8</v>
      </c>
      <c r="S550" s="348" t="s">
        <v>2015</v>
      </c>
      <c r="T550" s="319">
        <f t="shared" si="52"/>
        <v>3355.5607367684775</v>
      </c>
    </row>
    <row r="551" spans="1:20" ht="13.2" x14ac:dyDescent="0.25">
      <c r="A551" s="504"/>
      <c r="B551" s="441"/>
      <c r="C551" s="36">
        <v>1084710.3999999999</v>
      </c>
      <c r="D551" s="37">
        <v>506549</v>
      </c>
      <c r="E551" s="37">
        <v>591250</v>
      </c>
      <c r="F551" s="38">
        <f t="shared" si="50"/>
        <v>-493460.39999999991</v>
      </c>
      <c r="G551" s="39">
        <f t="shared" si="51"/>
        <v>-0.45492363676055836</v>
      </c>
      <c r="H551" s="40">
        <f t="shared" si="56"/>
        <v>-0.14325750528541226</v>
      </c>
      <c r="I551" s="439"/>
      <c r="J551" s="389"/>
      <c r="K551" s="389"/>
      <c r="L551" s="389"/>
      <c r="M551" s="389"/>
      <c r="N551" s="47"/>
      <c r="O551" s="406"/>
      <c r="P551" s="448"/>
      <c r="Q551" s="410"/>
      <c r="R551" s="281">
        <v>176.2</v>
      </c>
      <c r="S551" s="348" t="s">
        <v>2016</v>
      </c>
      <c r="T551" s="319">
        <f t="shared" si="52"/>
        <v>3355.5618615209992</v>
      </c>
    </row>
    <row r="552" spans="1:20" ht="13.2" x14ac:dyDescent="0.25">
      <c r="A552" s="504"/>
      <c r="B552" s="441"/>
      <c r="C552" s="36">
        <v>4399310.16</v>
      </c>
      <c r="D552" s="37">
        <v>1623037</v>
      </c>
      <c r="E552" s="37">
        <v>2794880</v>
      </c>
      <c r="F552" s="38">
        <f t="shared" si="50"/>
        <v>-1604430.1600000001</v>
      </c>
      <c r="G552" s="39">
        <f t="shared" si="51"/>
        <v>-0.36470039657308456</v>
      </c>
      <c r="H552" s="40">
        <f t="shared" si="56"/>
        <v>-0.4192820443095947</v>
      </c>
      <c r="I552" s="439"/>
      <c r="J552" s="389"/>
      <c r="K552" s="389"/>
      <c r="L552" s="389"/>
      <c r="M552" s="389"/>
      <c r="N552" s="47"/>
      <c r="O552" s="406"/>
      <c r="P552" s="448"/>
      <c r="Q552" s="410"/>
      <c r="R552" s="293">
        <v>832</v>
      </c>
      <c r="S552" s="348" t="s">
        <v>2015</v>
      </c>
      <c r="T552" s="319">
        <f t="shared" si="52"/>
        <v>3359.2307692307691</v>
      </c>
    </row>
    <row r="553" spans="1:20" ht="13.2" x14ac:dyDescent="0.25">
      <c r="A553" s="505"/>
      <c r="B553" s="441"/>
      <c r="C553" s="36">
        <v>1487360</v>
      </c>
      <c r="D553" s="37">
        <v>995878</v>
      </c>
      <c r="E553" s="37">
        <v>2010900</v>
      </c>
      <c r="F553" s="38">
        <f t="shared" si="50"/>
        <v>523540</v>
      </c>
      <c r="G553" s="39">
        <f t="shared" si="51"/>
        <v>0.35199279259896732</v>
      </c>
      <c r="H553" s="40">
        <f t="shared" si="56"/>
        <v>-0.50476005768561338</v>
      </c>
      <c r="I553" s="439"/>
      <c r="J553" s="402"/>
      <c r="K553" s="402"/>
      <c r="L553" s="402"/>
      <c r="M553" s="402"/>
      <c r="N553" s="47"/>
      <c r="O553" s="404"/>
      <c r="P553" s="448"/>
      <c r="Q553" s="399"/>
      <c r="R553" s="294">
        <v>334</v>
      </c>
      <c r="S553" s="347" t="s">
        <v>2017</v>
      </c>
      <c r="T553" s="319">
        <f t="shared" si="52"/>
        <v>6020.6586826347302</v>
      </c>
    </row>
    <row r="554" spans="1:20" ht="57.75" customHeight="1" x14ac:dyDescent="0.25">
      <c r="A554" s="35">
        <v>413</v>
      </c>
      <c r="B554" s="24" t="s">
        <v>907</v>
      </c>
      <c r="C554" s="36">
        <v>19804620</v>
      </c>
      <c r="D554" s="37">
        <v>1317000</v>
      </c>
      <c r="E554" s="37">
        <v>115000</v>
      </c>
      <c r="F554" s="38">
        <f t="shared" si="50"/>
        <v>-19689620</v>
      </c>
      <c r="G554" s="39">
        <f t="shared" si="51"/>
        <v>-0.99419327409463043</v>
      </c>
      <c r="H554" s="199">
        <f t="shared" si="56"/>
        <v>10.452173913043477</v>
      </c>
      <c r="I554" s="23" t="s">
        <v>908</v>
      </c>
      <c r="J554" s="47"/>
      <c r="K554" s="47"/>
      <c r="L554" s="47">
        <v>1</v>
      </c>
      <c r="M554" s="47"/>
      <c r="N554" s="47">
        <v>1</v>
      </c>
      <c r="O554" s="90" t="s">
        <v>1586</v>
      </c>
      <c r="P554" s="93" t="s">
        <v>62</v>
      </c>
      <c r="Q554" s="256"/>
      <c r="R554" s="292">
        <v>617.70000000000005</v>
      </c>
      <c r="S554" s="341" t="s">
        <v>2018</v>
      </c>
      <c r="T554" s="319">
        <f t="shared" si="52"/>
        <v>186.1745183746155</v>
      </c>
    </row>
    <row r="555" spans="1:20" ht="89.25" customHeight="1" x14ac:dyDescent="0.25">
      <c r="A555" s="89">
        <v>414</v>
      </c>
      <c r="B555" s="24" t="s">
        <v>909</v>
      </c>
      <c r="C555" s="36">
        <v>222445969</v>
      </c>
      <c r="D555" s="37">
        <v>24302756</v>
      </c>
      <c r="E555" s="37">
        <v>25700000</v>
      </c>
      <c r="F555" s="38">
        <f t="shared" si="50"/>
        <v>-196745969</v>
      </c>
      <c r="G555" s="39">
        <f t="shared" si="51"/>
        <v>-0.88446632629247601</v>
      </c>
      <c r="H555" s="40">
        <f t="shared" si="56"/>
        <v>-5.4367470817120622E-2</v>
      </c>
      <c r="I555" s="23" t="s">
        <v>910</v>
      </c>
      <c r="J555" s="47"/>
      <c r="K555" s="47"/>
      <c r="L555" s="47">
        <v>1</v>
      </c>
      <c r="M555" s="47"/>
      <c r="N555" s="47">
        <v>1</v>
      </c>
      <c r="O555" s="9" t="s">
        <v>911</v>
      </c>
      <c r="P555" s="93" t="s">
        <v>62</v>
      </c>
      <c r="Q555" s="256"/>
      <c r="R555" s="278">
        <v>4600.8999999999996</v>
      </c>
      <c r="S555" s="341" t="s">
        <v>2019</v>
      </c>
      <c r="T555" s="319">
        <f t="shared" si="52"/>
        <v>5585.8636353756874</v>
      </c>
    </row>
    <row r="556" spans="1:20" ht="58.5" customHeight="1" x14ac:dyDescent="0.25">
      <c r="A556" s="35">
        <v>415</v>
      </c>
      <c r="B556" s="24" t="s">
        <v>912</v>
      </c>
      <c r="C556" s="36">
        <v>7949791</v>
      </c>
      <c r="D556" s="37">
        <v>3160100</v>
      </c>
      <c r="E556" s="37">
        <v>7494791</v>
      </c>
      <c r="F556" s="38">
        <f t="shared" si="50"/>
        <v>-455000</v>
      </c>
      <c r="G556" s="39">
        <f t="shared" si="51"/>
        <v>-5.723420905027566E-2</v>
      </c>
      <c r="H556" s="40">
        <f t="shared" si="56"/>
        <v>-0.57836049063943207</v>
      </c>
      <c r="I556" s="23" t="s">
        <v>913</v>
      </c>
      <c r="J556" s="47"/>
      <c r="K556" s="47"/>
      <c r="L556" s="47">
        <v>1</v>
      </c>
      <c r="M556" s="47"/>
      <c r="N556" s="47"/>
      <c r="O556" s="9" t="s">
        <v>914</v>
      </c>
      <c r="P556" s="93" t="s">
        <v>62</v>
      </c>
      <c r="Q556" s="256"/>
      <c r="R556" s="292">
        <v>735.7</v>
      </c>
      <c r="S556" s="341" t="s">
        <v>2020</v>
      </c>
      <c r="T556" s="319">
        <f t="shared" si="52"/>
        <v>10187.292374609215</v>
      </c>
    </row>
    <row r="557" spans="1:20" ht="54" customHeight="1" x14ac:dyDescent="0.25">
      <c r="A557" s="89">
        <v>416</v>
      </c>
      <c r="B557" s="24" t="s">
        <v>915</v>
      </c>
      <c r="C557" s="36">
        <v>216315405.19999999</v>
      </c>
      <c r="D557" s="37">
        <v>109627000</v>
      </c>
      <c r="E557" s="37">
        <v>139194577</v>
      </c>
      <c r="F557" s="38">
        <f t="shared" si="50"/>
        <v>-77120828.199999988</v>
      </c>
      <c r="G557" s="39">
        <f t="shared" si="51"/>
        <v>-0.35652027708658074</v>
      </c>
      <c r="H557" s="40">
        <f t="shared" si="56"/>
        <v>-0.21241902980171418</v>
      </c>
      <c r="I557" s="23" t="s">
        <v>916</v>
      </c>
      <c r="J557" s="47"/>
      <c r="K557" s="47"/>
      <c r="L557" s="47">
        <v>1</v>
      </c>
      <c r="M557" s="47"/>
      <c r="N557" s="47"/>
      <c r="O557" s="9" t="s">
        <v>917</v>
      </c>
      <c r="P557" s="183" t="s">
        <v>9</v>
      </c>
      <c r="Q557" s="256"/>
      <c r="R557" s="292">
        <v>3170.1</v>
      </c>
      <c r="S557" s="341" t="s">
        <v>2020</v>
      </c>
      <c r="T557" s="319">
        <f t="shared" si="52"/>
        <v>43908.576070155519</v>
      </c>
    </row>
    <row r="558" spans="1:20" ht="54" customHeight="1" x14ac:dyDescent="0.25">
      <c r="A558" s="35">
        <v>417</v>
      </c>
      <c r="B558" s="24" t="s">
        <v>918</v>
      </c>
      <c r="C558" s="36">
        <v>22595223.23</v>
      </c>
      <c r="D558" s="37">
        <v>10350000</v>
      </c>
      <c r="E558" s="37">
        <v>11543000</v>
      </c>
      <c r="F558" s="38">
        <f t="shared" si="50"/>
        <v>-11052223.23</v>
      </c>
      <c r="G558" s="39">
        <f t="shared" si="51"/>
        <v>-0.48913981143261315</v>
      </c>
      <c r="H558" s="40">
        <f t="shared" si="56"/>
        <v>-0.10335268127869704</v>
      </c>
      <c r="I558" s="23" t="s">
        <v>919</v>
      </c>
      <c r="J558" s="47"/>
      <c r="K558" s="47">
        <v>1</v>
      </c>
      <c r="L558" s="47"/>
      <c r="M558" s="47"/>
      <c r="N558" s="47">
        <v>1</v>
      </c>
      <c r="O558" s="90" t="s">
        <v>1503</v>
      </c>
      <c r="P558" s="91" t="s">
        <v>9</v>
      </c>
      <c r="Q558" s="256"/>
      <c r="R558" s="292">
        <v>1467.9</v>
      </c>
      <c r="S558" s="256" t="s">
        <v>2021</v>
      </c>
      <c r="T558" s="319">
        <f t="shared" si="52"/>
        <v>7863.614687649022</v>
      </c>
    </row>
    <row r="559" spans="1:20" ht="24.75" customHeight="1" x14ac:dyDescent="0.25">
      <c r="A559" s="503">
        <v>418</v>
      </c>
      <c r="B559" s="441" t="s">
        <v>2024</v>
      </c>
      <c r="C559" s="36">
        <v>34770360</v>
      </c>
      <c r="D559" s="37">
        <v>8550317</v>
      </c>
      <c r="E559" s="37">
        <v>9462200</v>
      </c>
      <c r="F559" s="38">
        <f t="shared" si="50"/>
        <v>-25308160</v>
      </c>
      <c r="G559" s="39">
        <f t="shared" si="51"/>
        <v>-0.7278659179830177</v>
      </c>
      <c r="H559" s="40">
        <f t="shared" si="56"/>
        <v>-9.6371139904039227E-2</v>
      </c>
      <c r="I559" s="439" t="s">
        <v>2022</v>
      </c>
      <c r="J559" s="388"/>
      <c r="K559" s="388"/>
      <c r="L559" s="388">
        <v>1</v>
      </c>
      <c r="M559" s="496"/>
      <c r="N559" s="47">
        <v>1</v>
      </c>
      <c r="O559" s="403" t="s">
        <v>2023</v>
      </c>
      <c r="P559" s="448" t="s">
        <v>62</v>
      </c>
      <c r="Q559" s="372"/>
    </row>
    <row r="560" spans="1:20" ht="39" customHeight="1" x14ac:dyDescent="0.25">
      <c r="A560" s="505"/>
      <c r="B560" s="441"/>
      <c r="C560" s="36">
        <v>17089010.370000001</v>
      </c>
      <c r="D560" s="37">
        <v>6369779</v>
      </c>
      <c r="E560" s="37">
        <v>10968625</v>
      </c>
      <c r="F560" s="38">
        <f t="shared" si="50"/>
        <v>-6120385.370000001</v>
      </c>
      <c r="G560" s="39">
        <f t="shared" si="51"/>
        <v>-0.35814744315120928</v>
      </c>
      <c r="H560" s="40">
        <f t="shared" si="56"/>
        <v>-0.41927278943349783</v>
      </c>
      <c r="I560" s="439"/>
      <c r="J560" s="402"/>
      <c r="K560" s="402"/>
      <c r="L560" s="402"/>
      <c r="M560" s="497"/>
      <c r="N560" s="47"/>
      <c r="O560" s="404"/>
      <c r="P560" s="448"/>
      <c r="Q560" s="373"/>
    </row>
    <row r="561" spans="1:20" ht="79.2" x14ac:dyDescent="0.25">
      <c r="A561" s="89">
        <v>419</v>
      </c>
      <c r="B561" s="24" t="s">
        <v>920</v>
      </c>
      <c r="C561" s="36">
        <v>38499240</v>
      </c>
      <c r="D561" s="37">
        <v>19128424</v>
      </c>
      <c r="E561" s="37">
        <v>20709842</v>
      </c>
      <c r="F561" s="38">
        <f t="shared" si="50"/>
        <v>-17789398</v>
      </c>
      <c r="G561" s="39">
        <f t="shared" si="51"/>
        <v>-0.4620714071238809</v>
      </c>
      <c r="H561" s="40">
        <f t="shared" si="56"/>
        <v>-7.6360698454387047E-2</v>
      </c>
      <c r="I561" s="182" t="s">
        <v>2025</v>
      </c>
      <c r="J561" s="47"/>
      <c r="K561" s="47"/>
      <c r="L561" s="47">
        <v>1</v>
      </c>
      <c r="M561" s="47"/>
      <c r="N561" s="47">
        <v>1</v>
      </c>
      <c r="O561" s="9" t="s">
        <v>1525</v>
      </c>
      <c r="P561" s="100" t="s">
        <v>62</v>
      </c>
      <c r="Q561" s="256"/>
    </row>
    <row r="562" spans="1:20" ht="79.2" x14ac:dyDescent="0.25">
      <c r="A562" s="89">
        <v>420</v>
      </c>
      <c r="B562" s="24" t="s">
        <v>921</v>
      </c>
      <c r="C562" s="36">
        <v>112064000</v>
      </c>
      <c r="D562" s="37">
        <v>37535034</v>
      </c>
      <c r="E562" s="37">
        <v>55770484</v>
      </c>
      <c r="F562" s="38">
        <f t="shared" si="50"/>
        <v>-56293516</v>
      </c>
      <c r="G562" s="39">
        <f t="shared" si="51"/>
        <v>-0.50233363078241</v>
      </c>
      <c r="H562" s="40">
        <f t="shared" si="56"/>
        <v>-0.32697313510852799</v>
      </c>
      <c r="I562" s="23" t="s">
        <v>922</v>
      </c>
      <c r="J562" s="47"/>
      <c r="K562" s="47"/>
      <c r="L562" s="47">
        <v>1</v>
      </c>
      <c r="M562" s="47"/>
      <c r="N562" s="47"/>
      <c r="O562" s="9" t="s">
        <v>1526</v>
      </c>
      <c r="P562" s="100" t="s">
        <v>62</v>
      </c>
      <c r="Q562" s="256"/>
    </row>
    <row r="563" spans="1:20" ht="57" customHeight="1" x14ac:dyDescent="0.25">
      <c r="A563" s="89">
        <v>421</v>
      </c>
      <c r="B563" s="24" t="s">
        <v>923</v>
      </c>
      <c r="C563" s="36">
        <v>55963580</v>
      </c>
      <c r="D563" s="37">
        <v>34157341.530000001</v>
      </c>
      <c r="E563" s="37">
        <v>46885000</v>
      </c>
      <c r="F563" s="38">
        <f t="shared" si="50"/>
        <v>-9078580</v>
      </c>
      <c r="G563" s="39">
        <f t="shared" si="51"/>
        <v>-0.16222300288866437</v>
      </c>
      <c r="H563" s="40">
        <f t="shared" si="56"/>
        <v>-0.27146546806014715</v>
      </c>
      <c r="I563" s="182" t="s">
        <v>2026</v>
      </c>
      <c r="J563" s="47"/>
      <c r="K563" s="47"/>
      <c r="L563" s="47">
        <v>1</v>
      </c>
      <c r="M563" s="47"/>
      <c r="N563" s="47"/>
      <c r="O563" s="98" t="s">
        <v>924</v>
      </c>
      <c r="P563" s="100" t="s">
        <v>62</v>
      </c>
      <c r="Q563" s="259" t="s">
        <v>1619</v>
      </c>
      <c r="R563" s="289"/>
      <c r="S563" s="291"/>
      <c r="T563" s="291"/>
    </row>
    <row r="564" spans="1:20" ht="96" customHeight="1" x14ac:dyDescent="0.25">
      <c r="A564" s="89">
        <v>422</v>
      </c>
      <c r="B564" s="24" t="s">
        <v>925</v>
      </c>
      <c r="C564" s="36">
        <v>97408291.159999996</v>
      </c>
      <c r="D564" s="37">
        <v>16127000</v>
      </c>
      <c r="E564" s="37">
        <v>16127000</v>
      </c>
      <c r="F564" s="38">
        <f t="shared" si="50"/>
        <v>-81281291.159999996</v>
      </c>
      <c r="G564" s="39">
        <f t="shared" si="51"/>
        <v>-0.83443914467701452</v>
      </c>
      <c r="H564" s="40">
        <f t="shared" si="56"/>
        <v>0</v>
      </c>
      <c r="I564" s="23" t="s">
        <v>926</v>
      </c>
      <c r="J564" s="47"/>
      <c r="K564" s="47"/>
      <c r="L564" s="47">
        <v>1</v>
      </c>
      <c r="M564" s="47"/>
      <c r="N564" s="47">
        <v>1</v>
      </c>
      <c r="O564" s="98" t="s">
        <v>927</v>
      </c>
      <c r="P564" s="100" t="s">
        <v>62</v>
      </c>
      <c r="Q564" s="256"/>
      <c r="R564" s="289">
        <v>13037</v>
      </c>
      <c r="S564" s="291" t="s">
        <v>1751</v>
      </c>
      <c r="T564" s="319">
        <f t="shared" ref="T564:T573" si="57">E564/R564</f>
        <v>1237.0177188003374</v>
      </c>
    </row>
    <row r="565" spans="1:20" ht="66" x14ac:dyDescent="0.25">
      <c r="A565" s="89">
        <v>423</v>
      </c>
      <c r="B565" s="24" t="s">
        <v>928</v>
      </c>
      <c r="C565" s="36">
        <v>1162734829.74</v>
      </c>
      <c r="D565" s="37">
        <v>108502381</v>
      </c>
      <c r="E565" s="37">
        <v>114042000</v>
      </c>
      <c r="F565" s="38">
        <f t="shared" si="50"/>
        <v>-1048692829.74</v>
      </c>
      <c r="G565" s="39">
        <f t="shared" si="51"/>
        <v>-0.90191916756677792</v>
      </c>
      <c r="H565" s="40">
        <f t="shared" si="56"/>
        <v>-4.8575252976973397E-2</v>
      </c>
      <c r="I565" s="182" t="s">
        <v>2027</v>
      </c>
      <c r="J565" s="47"/>
      <c r="K565" s="47"/>
      <c r="L565" s="47">
        <v>1</v>
      </c>
      <c r="M565" s="47"/>
      <c r="N565" s="47">
        <v>1</v>
      </c>
      <c r="O565" s="98" t="s">
        <v>929</v>
      </c>
      <c r="P565" s="100" t="s">
        <v>62</v>
      </c>
      <c r="Q565" s="256"/>
      <c r="R565" s="289">
        <v>345582</v>
      </c>
      <c r="S565" s="256" t="s">
        <v>1704</v>
      </c>
      <c r="T565" s="319">
        <f t="shared" si="57"/>
        <v>329.99982637984618</v>
      </c>
    </row>
    <row r="566" spans="1:20" ht="95.25" customHeight="1" x14ac:dyDescent="0.25">
      <c r="A566" s="89">
        <v>424</v>
      </c>
      <c r="B566" s="24" t="s">
        <v>930</v>
      </c>
      <c r="C566" s="36">
        <v>2183078.38</v>
      </c>
      <c r="D566" s="37">
        <v>445626</v>
      </c>
      <c r="E566" s="37">
        <v>498000</v>
      </c>
      <c r="F566" s="38">
        <f t="shared" si="50"/>
        <v>-1685078.38</v>
      </c>
      <c r="G566" s="39">
        <f t="shared" si="51"/>
        <v>-0.77188175900491485</v>
      </c>
      <c r="H566" s="40">
        <f t="shared" si="56"/>
        <v>-0.10516867469879518</v>
      </c>
      <c r="I566" s="97" t="s">
        <v>931</v>
      </c>
      <c r="J566" s="47"/>
      <c r="K566" s="47">
        <v>1</v>
      </c>
      <c r="L566" s="47"/>
      <c r="M566" s="47"/>
      <c r="N566" s="47">
        <v>1</v>
      </c>
      <c r="O566" s="101" t="s">
        <v>1527</v>
      </c>
      <c r="P566" s="100" t="s">
        <v>9</v>
      </c>
      <c r="Q566" s="259" t="s">
        <v>1619</v>
      </c>
      <c r="R566" s="278">
        <v>686</v>
      </c>
      <c r="S566" s="256" t="s">
        <v>1624</v>
      </c>
      <c r="T566" s="319">
        <f t="shared" si="57"/>
        <v>725.94752186588926</v>
      </c>
    </row>
    <row r="567" spans="1:20" ht="127.5" customHeight="1" x14ac:dyDescent="0.25">
      <c r="A567" s="89">
        <v>425</v>
      </c>
      <c r="B567" s="24" t="s">
        <v>932</v>
      </c>
      <c r="C567" s="36">
        <v>14731654.140000001</v>
      </c>
      <c r="D567" s="37">
        <v>10520000</v>
      </c>
      <c r="E567" s="37">
        <v>10311356</v>
      </c>
      <c r="F567" s="38">
        <f t="shared" si="50"/>
        <v>-4420298.1400000006</v>
      </c>
      <c r="G567" s="39">
        <f t="shared" si="51"/>
        <v>-0.30005443366999929</v>
      </c>
      <c r="H567" s="199">
        <f t="shared" si="56"/>
        <v>2.0234390122889755E-2</v>
      </c>
      <c r="I567" s="23" t="s">
        <v>933</v>
      </c>
      <c r="J567" s="47"/>
      <c r="K567" s="47"/>
      <c r="L567" s="47">
        <v>1</v>
      </c>
      <c r="M567" s="47"/>
      <c r="N567" s="47">
        <v>1</v>
      </c>
      <c r="O567" s="98" t="s">
        <v>934</v>
      </c>
      <c r="P567" s="100" t="s">
        <v>62</v>
      </c>
      <c r="Q567" s="259" t="s">
        <v>1619</v>
      </c>
      <c r="R567" s="292">
        <v>378</v>
      </c>
      <c r="S567" s="349" t="s">
        <v>1765</v>
      </c>
      <c r="T567" s="319">
        <f t="shared" si="57"/>
        <v>27278.719576719577</v>
      </c>
    </row>
    <row r="568" spans="1:20" ht="66" x14ac:dyDescent="0.25">
      <c r="A568" s="89">
        <v>426</v>
      </c>
      <c r="B568" s="24" t="s">
        <v>935</v>
      </c>
      <c r="C568" s="36">
        <v>26691258.620000001</v>
      </c>
      <c r="D568" s="37">
        <v>7442569</v>
      </c>
      <c r="E568" s="37">
        <v>9145090</v>
      </c>
      <c r="F568" s="38">
        <f t="shared" si="50"/>
        <v>-17546168.620000001</v>
      </c>
      <c r="G568" s="39">
        <f t="shared" si="51"/>
        <v>-0.65737509308955921</v>
      </c>
      <c r="H568" s="40">
        <f t="shared" si="56"/>
        <v>-0.18616776871523408</v>
      </c>
      <c r="I568" s="23" t="s">
        <v>936</v>
      </c>
      <c r="J568" s="47"/>
      <c r="K568" s="47"/>
      <c r="L568" s="47">
        <v>1</v>
      </c>
      <c r="M568" s="47"/>
      <c r="N568" s="47"/>
      <c r="O568" s="98" t="s">
        <v>937</v>
      </c>
      <c r="P568" s="100" t="s">
        <v>62</v>
      </c>
      <c r="Q568" s="259" t="s">
        <v>1619</v>
      </c>
      <c r="R568" s="292">
        <v>1529.5</v>
      </c>
      <c r="S568" s="256" t="s">
        <v>1791</v>
      </c>
      <c r="T568" s="319">
        <f t="shared" si="57"/>
        <v>5979.1369728669497</v>
      </c>
    </row>
    <row r="569" spans="1:20" ht="66" x14ac:dyDescent="0.25">
      <c r="A569" s="89">
        <v>427</v>
      </c>
      <c r="B569" s="24" t="s">
        <v>938</v>
      </c>
      <c r="C569" s="36">
        <v>138832187.34999999</v>
      </c>
      <c r="D569" s="37">
        <v>87262070</v>
      </c>
      <c r="E569" s="37">
        <v>89310678</v>
      </c>
      <c r="F569" s="38">
        <f t="shared" si="50"/>
        <v>-49521509.349999994</v>
      </c>
      <c r="G569" s="39">
        <f t="shared" si="51"/>
        <v>-0.35670049068055681</v>
      </c>
      <c r="H569" s="40">
        <f t="shared" si="56"/>
        <v>-2.2937996283042439E-2</v>
      </c>
      <c r="I569" s="23" t="s">
        <v>939</v>
      </c>
      <c r="J569" s="47"/>
      <c r="K569" s="47"/>
      <c r="L569" s="47"/>
      <c r="M569" s="47">
        <v>1</v>
      </c>
      <c r="N569" s="47">
        <v>1</v>
      </c>
      <c r="O569" s="98" t="s">
        <v>76</v>
      </c>
      <c r="P569" s="100" t="s">
        <v>9</v>
      </c>
      <c r="Q569" s="259" t="s">
        <v>1619</v>
      </c>
      <c r="R569" s="292">
        <v>3980</v>
      </c>
      <c r="S569" s="256" t="s">
        <v>1813</v>
      </c>
      <c r="T569" s="319">
        <f t="shared" si="57"/>
        <v>22439.868844221106</v>
      </c>
    </row>
    <row r="570" spans="1:20" ht="52.8" x14ac:dyDescent="0.25">
      <c r="A570" s="89">
        <v>428</v>
      </c>
      <c r="B570" s="24" t="s">
        <v>940</v>
      </c>
      <c r="C570" s="36">
        <v>76015565.359999999</v>
      </c>
      <c r="D570" s="37">
        <v>38851382</v>
      </c>
      <c r="E570" s="37">
        <v>40966213</v>
      </c>
      <c r="F570" s="38">
        <f t="shared" si="50"/>
        <v>-35049352.359999999</v>
      </c>
      <c r="G570" s="39">
        <f t="shared" si="51"/>
        <v>-0.46108125610867651</v>
      </c>
      <c r="H570" s="40">
        <f t="shared" si="56"/>
        <v>-5.1623785679188849E-2</v>
      </c>
      <c r="I570" s="23" t="s">
        <v>941</v>
      </c>
      <c r="J570" s="47"/>
      <c r="K570" s="47"/>
      <c r="L570" s="47"/>
      <c r="M570" s="47">
        <v>1</v>
      </c>
      <c r="N570" s="47">
        <v>1</v>
      </c>
      <c r="O570" s="98" t="s">
        <v>76</v>
      </c>
      <c r="P570" s="100" t="s">
        <v>9</v>
      </c>
      <c r="Q570" s="259" t="s">
        <v>1619</v>
      </c>
      <c r="R570" s="289">
        <v>1884</v>
      </c>
      <c r="S570" s="347" t="s">
        <v>1817</v>
      </c>
      <c r="T570" s="319">
        <f t="shared" si="57"/>
        <v>21744.274416135882</v>
      </c>
    </row>
    <row r="571" spans="1:20" ht="66" x14ac:dyDescent="0.25">
      <c r="A571" s="89">
        <v>429</v>
      </c>
      <c r="B571" s="24" t="s">
        <v>942</v>
      </c>
      <c r="C571" s="36">
        <v>183994348.27000001</v>
      </c>
      <c r="D571" s="37">
        <v>101953626</v>
      </c>
      <c r="E571" s="37">
        <v>101636102</v>
      </c>
      <c r="F571" s="38">
        <f t="shared" si="50"/>
        <v>-82358246.270000011</v>
      </c>
      <c r="G571" s="39">
        <f t="shared" si="51"/>
        <v>-0.44761291335505871</v>
      </c>
      <c r="H571" s="199">
        <f t="shared" si="56"/>
        <v>3.1241261102280368E-3</v>
      </c>
      <c r="I571" s="23" t="s">
        <v>943</v>
      </c>
      <c r="J571" s="47"/>
      <c r="K571" s="47"/>
      <c r="L571" s="47"/>
      <c r="M571" s="47">
        <v>1</v>
      </c>
      <c r="N571" s="47">
        <v>1</v>
      </c>
      <c r="O571" s="98" t="s">
        <v>76</v>
      </c>
      <c r="P571" s="100" t="s">
        <v>9</v>
      </c>
      <c r="Q571" s="259" t="s">
        <v>1619</v>
      </c>
      <c r="R571" s="292">
        <v>4165.5</v>
      </c>
      <c r="S571" s="256" t="s">
        <v>1813</v>
      </c>
      <c r="T571" s="319">
        <f t="shared" si="57"/>
        <v>24399.496338974914</v>
      </c>
    </row>
    <row r="572" spans="1:20" ht="74.25" customHeight="1" x14ac:dyDescent="0.25">
      <c r="A572" s="89">
        <v>430</v>
      </c>
      <c r="B572" s="24" t="s">
        <v>944</v>
      </c>
      <c r="C572" s="36">
        <v>4201716.05</v>
      </c>
      <c r="D572" s="37">
        <v>845000</v>
      </c>
      <c r="E572" s="37">
        <v>1497400</v>
      </c>
      <c r="F572" s="38">
        <f t="shared" si="50"/>
        <v>-2704316.05</v>
      </c>
      <c r="G572" s="39">
        <f t="shared" si="51"/>
        <v>-0.64362180066880048</v>
      </c>
      <c r="H572" s="40">
        <f t="shared" si="56"/>
        <v>-0.43568852677975156</v>
      </c>
      <c r="I572" s="23" t="s">
        <v>945</v>
      </c>
      <c r="J572" s="47"/>
      <c r="K572" s="47"/>
      <c r="L572" s="47"/>
      <c r="M572" s="47">
        <v>1</v>
      </c>
      <c r="N572" s="47"/>
      <c r="O572" s="98" t="s">
        <v>1528</v>
      </c>
      <c r="P572" s="183" t="s">
        <v>9</v>
      </c>
      <c r="Q572" s="259" t="s">
        <v>1619</v>
      </c>
      <c r="R572" s="292">
        <v>2281</v>
      </c>
      <c r="S572" s="256" t="s">
        <v>1704</v>
      </c>
      <c r="T572" s="319">
        <f t="shared" si="57"/>
        <v>656.46646207803599</v>
      </c>
    </row>
    <row r="573" spans="1:20" ht="68.25" customHeight="1" x14ac:dyDescent="0.25">
      <c r="A573" s="89">
        <v>431</v>
      </c>
      <c r="B573" s="24" t="s">
        <v>946</v>
      </c>
      <c r="C573" s="36">
        <v>262519752.73199999</v>
      </c>
      <c r="D573" s="37">
        <v>172250440</v>
      </c>
      <c r="E573" s="37">
        <v>189143000</v>
      </c>
      <c r="F573" s="38">
        <f t="shared" si="50"/>
        <v>-73376752.731999993</v>
      </c>
      <c r="G573" s="39">
        <f t="shared" si="51"/>
        <v>-0.27950945393015258</v>
      </c>
      <c r="H573" s="40">
        <f t="shared" si="56"/>
        <v>-8.9311050369297304E-2</v>
      </c>
      <c r="I573" s="23" t="s">
        <v>947</v>
      </c>
      <c r="J573" s="47"/>
      <c r="K573" s="47"/>
      <c r="L573" s="47">
        <v>1</v>
      </c>
      <c r="M573" s="47"/>
      <c r="N573" s="47">
        <v>1</v>
      </c>
      <c r="O573" s="98" t="s">
        <v>948</v>
      </c>
      <c r="P573" s="100" t="s">
        <v>62</v>
      </c>
      <c r="Q573" s="259" t="s">
        <v>1619</v>
      </c>
      <c r="R573" s="292">
        <v>5980.6</v>
      </c>
      <c r="S573" s="256" t="s">
        <v>1813</v>
      </c>
      <c r="T573" s="319">
        <f t="shared" si="57"/>
        <v>31626.091027656086</v>
      </c>
    </row>
    <row r="574" spans="1:20" ht="48.75" customHeight="1" x14ac:dyDescent="0.25">
      <c r="A574" s="89">
        <v>432</v>
      </c>
      <c r="B574" s="24" t="s">
        <v>949</v>
      </c>
      <c r="C574" s="36">
        <v>4979572</v>
      </c>
      <c r="D574" s="37">
        <v>504400</v>
      </c>
      <c r="E574" s="37">
        <v>504400</v>
      </c>
      <c r="F574" s="38">
        <f t="shared" si="50"/>
        <v>-4475172</v>
      </c>
      <c r="G574" s="39">
        <f t="shared" si="51"/>
        <v>-0.89870615386221953</v>
      </c>
      <c r="H574" s="40">
        <f t="shared" si="56"/>
        <v>0</v>
      </c>
      <c r="I574" s="23" t="s">
        <v>950</v>
      </c>
      <c r="J574" s="47">
        <v>1</v>
      </c>
      <c r="K574" s="47"/>
      <c r="L574" s="47"/>
      <c r="M574" s="47"/>
      <c r="N574" s="47"/>
      <c r="O574" s="98" t="s">
        <v>53</v>
      </c>
      <c r="P574" s="100" t="s">
        <v>9</v>
      </c>
      <c r="Q574" s="256"/>
    </row>
    <row r="575" spans="1:20" ht="42.75" customHeight="1" x14ac:dyDescent="0.25">
      <c r="A575" s="89">
        <v>433</v>
      </c>
      <c r="B575" s="24" t="s">
        <v>951</v>
      </c>
      <c r="C575" s="36">
        <v>2802783.2</v>
      </c>
      <c r="D575" s="37">
        <v>997000</v>
      </c>
      <c r="E575" s="37">
        <v>997000</v>
      </c>
      <c r="F575" s="38">
        <f t="shared" si="50"/>
        <v>-1805783.2000000002</v>
      </c>
      <c r="G575" s="39">
        <f t="shared" si="51"/>
        <v>-0.64428215496653474</v>
      </c>
      <c r="H575" s="40">
        <f t="shared" si="56"/>
        <v>0</v>
      </c>
      <c r="I575" s="23" t="s">
        <v>950</v>
      </c>
      <c r="J575" s="47">
        <v>1</v>
      </c>
      <c r="K575" s="47"/>
      <c r="L575" s="47"/>
      <c r="M575" s="47"/>
      <c r="N575" s="47"/>
      <c r="O575" s="98" t="s">
        <v>53</v>
      </c>
      <c r="P575" s="100" t="s">
        <v>9</v>
      </c>
      <c r="Q575" s="256"/>
    </row>
    <row r="576" spans="1:20" ht="70.5" customHeight="1" x14ac:dyDescent="0.25">
      <c r="A576" s="89">
        <v>434</v>
      </c>
      <c r="B576" s="24" t="s">
        <v>952</v>
      </c>
      <c r="C576" s="36">
        <v>3124932.03</v>
      </c>
      <c r="D576" s="37">
        <v>712000</v>
      </c>
      <c r="E576" s="37">
        <v>712000</v>
      </c>
      <c r="F576" s="38">
        <f t="shared" si="50"/>
        <v>-2412932.0299999998</v>
      </c>
      <c r="G576" s="39">
        <f t="shared" si="51"/>
        <v>-0.77215504428107506</v>
      </c>
      <c r="H576" s="40">
        <f t="shared" si="56"/>
        <v>0</v>
      </c>
      <c r="I576" s="23" t="s">
        <v>953</v>
      </c>
      <c r="J576" s="47"/>
      <c r="K576" s="47">
        <v>1</v>
      </c>
      <c r="L576" s="47"/>
      <c r="M576" s="47"/>
      <c r="N576" s="47"/>
      <c r="O576" s="98" t="s">
        <v>1504</v>
      </c>
      <c r="P576" s="100" t="s">
        <v>9</v>
      </c>
      <c r="Q576" s="256"/>
      <c r="R576" s="289"/>
      <c r="S576" s="291"/>
      <c r="T576" s="291"/>
    </row>
    <row r="577" spans="1:20" ht="41.25" customHeight="1" x14ac:dyDescent="0.25">
      <c r="A577" s="89">
        <v>435</v>
      </c>
      <c r="B577" s="24" t="s">
        <v>954</v>
      </c>
      <c r="C577" s="36">
        <v>3789163.2</v>
      </c>
      <c r="D577" s="37">
        <v>990000</v>
      </c>
      <c r="E577" s="37">
        <v>990000</v>
      </c>
      <c r="F577" s="38">
        <f t="shared" si="50"/>
        <v>-2799163.2</v>
      </c>
      <c r="G577" s="39">
        <f t="shared" si="51"/>
        <v>-0.73872859316273309</v>
      </c>
      <c r="H577" s="40">
        <f t="shared" si="56"/>
        <v>0</v>
      </c>
      <c r="I577" s="23" t="s">
        <v>950</v>
      </c>
      <c r="J577" s="47">
        <v>1</v>
      </c>
      <c r="K577" s="47"/>
      <c r="L577" s="47"/>
      <c r="M577" s="47"/>
      <c r="N577" s="47"/>
      <c r="O577" s="98" t="s">
        <v>53</v>
      </c>
      <c r="P577" s="100" t="s">
        <v>9</v>
      </c>
      <c r="Q577" s="256"/>
      <c r="R577" s="289">
        <v>1336</v>
      </c>
      <c r="S577" s="256" t="s">
        <v>1800</v>
      </c>
      <c r="T577" s="319">
        <f>E577/R577</f>
        <v>741.01796407185634</v>
      </c>
    </row>
    <row r="578" spans="1:20" ht="72" customHeight="1" x14ac:dyDescent="0.25">
      <c r="A578" s="89">
        <v>436</v>
      </c>
      <c r="B578" s="24" t="s">
        <v>955</v>
      </c>
      <c r="C578" s="36">
        <v>8532413.9600000009</v>
      </c>
      <c r="D578" s="37">
        <v>637000</v>
      </c>
      <c r="E578" s="37">
        <v>3990000</v>
      </c>
      <c r="F578" s="38">
        <f t="shared" si="50"/>
        <v>-4542413.9600000009</v>
      </c>
      <c r="G578" s="39">
        <f t="shared" si="51"/>
        <v>-0.53237149314307297</v>
      </c>
      <c r="H578" s="40">
        <f t="shared" si="56"/>
        <v>-0.8403508771929824</v>
      </c>
      <c r="I578" s="23" t="s">
        <v>956</v>
      </c>
      <c r="J578" s="47"/>
      <c r="K578" s="47"/>
      <c r="L578" s="47"/>
      <c r="M578" s="47">
        <v>1</v>
      </c>
      <c r="N578" s="47"/>
      <c r="O578" s="184" t="s">
        <v>2028</v>
      </c>
      <c r="P578" s="100" t="s">
        <v>62</v>
      </c>
      <c r="Q578" s="256"/>
      <c r="R578" s="278">
        <v>2852</v>
      </c>
      <c r="S578" s="256" t="s">
        <v>1800</v>
      </c>
      <c r="T578" s="319">
        <f>E578/R578</f>
        <v>1399.0182328190742</v>
      </c>
    </row>
    <row r="579" spans="1:20" ht="57.75" customHeight="1" x14ac:dyDescent="0.25">
      <c r="A579" s="89">
        <v>437</v>
      </c>
      <c r="B579" s="24" t="s">
        <v>957</v>
      </c>
      <c r="C579" s="36">
        <v>12167200.560000001</v>
      </c>
      <c r="D579" s="37">
        <v>7624000</v>
      </c>
      <c r="E579" s="37">
        <v>9003000</v>
      </c>
      <c r="F579" s="38">
        <f t="shared" si="50"/>
        <v>-3164200.5600000005</v>
      </c>
      <c r="G579" s="39">
        <f t="shared" si="51"/>
        <v>-0.26005986704964779</v>
      </c>
      <c r="H579" s="40">
        <f t="shared" si="56"/>
        <v>-0.1531711651671665</v>
      </c>
      <c r="I579" s="23" t="s">
        <v>958</v>
      </c>
      <c r="J579" s="47"/>
      <c r="K579" s="47"/>
      <c r="L579" s="47"/>
      <c r="M579" s="47">
        <v>1</v>
      </c>
      <c r="N579" s="47"/>
      <c r="O579" s="98" t="s">
        <v>76</v>
      </c>
      <c r="P579" s="100" t="s">
        <v>9</v>
      </c>
      <c r="Q579" s="259" t="s">
        <v>1619</v>
      </c>
    </row>
    <row r="580" spans="1:20" ht="42" customHeight="1" x14ac:dyDescent="0.25">
      <c r="A580" s="89">
        <v>438</v>
      </c>
      <c r="B580" s="24" t="s">
        <v>959</v>
      </c>
      <c r="C580" s="36">
        <v>4360075.04</v>
      </c>
      <c r="D580" s="37">
        <v>627000</v>
      </c>
      <c r="E580" s="37">
        <v>627000</v>
      </c>
      <c r="F580" s="38">
        <f t="shared" si="50"/>
        <v>-3733075.04</v>
      </c>
      <c r="G580" s="39">
        <f t="shared" si="51"/>
        <v>-0.85619513557729965</v>
      </c>
      <c r="H580" s="40">
        <f t="shared" si="56"/>
        <v>0</v>
      </c>
      <c r="I580" s="23" t="s">
        <v>950</v>
      </c>
      <c r="J580" s="47">
        <v>1</v>
      </c>
      <c r="K580" s="47"/>
      <c r="L580" s="47"/>
      <c r="M580" s="47"/>
      <c r="N580" s="47"/>
      <c r="O580" s="98" t="s">
        <v>53</v>
      </c>
      <c r="P580" s="100" t="s">
        <v>9</v>
      </c>
      <c r="Q580" s="256"/>
    </row>
    <row r="581" spans="1:20" ht="52.8" x14ac:dyDescent="0.25">
      <c r="A581" s="89">
        <v>439</v>
      </c>
      <c r="B581" s="24" t="s">
        <v>960</v>
      </c>
      <c r="C581" s="36">
        <v>11212251.119999999</v>
      </c>
      <c r="D581" s="37">
        <v>2500000</v>
      </c>
      <c r="E581" s="37">
        <v>4301000</v>
      </c>
      <c r="F581" s="38">
        <f t="shared" si="50"/>
        <v>-6911251.1199999992</v>
      </c>
      <c r="G581" s="39">
        <f t="shared" si="51"/>
        <v>-0.61640174181186191</v>
      </c>
      <c r="H581" s="40">
        <f t="shared" si="56"/>
        <v>-0.41873982794698905</v>
      </c>
      <c r="I581" s="23" t="s">
        <v>961</v>
      </c>
      <c r="J581" s="47"/>
      <c r="K581" s="47"/>
      <c r="L581" s="47">
        <v>1</v>
      </c>
      <c r="M581" s="47"/>
      <c r="N581" s="47"/>
      <c r="O581" s="184" t="s">
        <v>2029</v>
      </c>
      <c r="P581" s="100" t="s">
        <v>62</v>
      </c>
      <c r="Q581" s="256"/>
    </row>
    <row r="582" spans="1:20" ht="45" customHeight="1" x14ac:dyDescent="0.25">
      <c r="A582" s="89">
        <v>440</v>
      </c>
      <c r="B582" s="24" t="s">
        <v>962</v>
      </c>
      <c r="C582" s="36">
        <v>10130162.4</v>
      </c>
      <c r="D582" s="37">
        <v>3439000</v>
      </c>
      <c r="E582" s="37">
        <v>3439000</v>
      </c>
      <c r="F582" s="38">
        <f t="shared" si="50"/>
        <v>-6691162.4000000004</v>
      </c>
      <c r="G582" s="39">
        <f t="shared" si="51"/>
        <v>-0.66051876917590191</v>
      </c>
      <c r="H582" s="40">
        <f t="shared" si="56"/>
        <v>0</v>
      </c>
      <c r="I582" s="23" t="s">
        <v>950</v>
      </c>
      <c r="J582" s="47">
        <v>1</v>
      </c>
      <c r="K582" s="47"/>
      <c r="L582" s="47"/>
      <c r="M582" s="47"/>
      <c r="N582" s="47"/>
      <c r="O582" s="98" t="s">
        <v>53</v>
      </c>
      <c r="P582" s="100" t="s">
        <v>9</v>
      </c>
      <c r="Q582" s="256"/>
    </row>
    <row r="583" spans="1:20" ht="54.75" customHeight="1" x14ac:dyDescent="0.25">
      <c r="A583" s="89">
        <v>441</v>
      </c>
      <c r="B583" s="24" t="s">
        <v>963</v>
      </c>
      <c r="C583" s="36">
        <v>15025423.279999999</v>
      </c>
      <c r="D583" s="37">
        <v>1588000</v>
      </c>
      <c r="E583" s="37">
        <v>1588000</v>
      </c>
      <c r="F583" s="38">
        <f t="shared" si="50"/>
        <v>-13437423.279999999</v>
      </c>
      <c r="G583" s="39">
        <f t="shared" si="51"/>
        <v>-0.89431246159209699</v>
      </c>
      <c r="H583" s="40">
        <f t="shared" si="56"/>
        <v>0</v>
      </c>
      <c r="I583" s="23" t="s">
        <v>950</v>
      </c>
      <c r="J583" s="47">
        <v>1</v>
      </c>
      <c r="K583" s="47"/>
      <c r="L583" s="47"/>
      <c r="M583" s="47"/>
      <c r="N583" s="47"/>
      <c r="O583" s="98" t="s">
        <v>53</v>
      </c>
      <c r="P583" s="100" t="s">
        <v>9</v>
      </c>
      <c r="Q583" s="256"/>
      <c r="R583" s="289"/>
      <c r="S583" s="291"/>
      <c r="T583" s="291"/>
    </row>
    <row r="584" spans="1:20" ht="72.75" customHeight="1" x14ac:dyDescent="0.25">
      <c r="A584" s="89">
        <v>442</v>
      </c>
      <c r="B584" s="24" t="s">
        <v>964</v>
      </c>
      <c r="C584" s="36">
        <v>4591339.2</v>
      </c>
      <c r="D584" s="37">
        <v>1756944</v>
      </c>
      <c r="E584" s="37">
        <v>1756944</v>
      </c>
      <c r="F584" s="38">
        <f t="shared" si="50"/>
        <v>-2834395.2</v>
      </c>
      <c r="G584" s="39">
        <f t="shared" si="51"/>
        <v>-0.61733517750115263</v>
      </c>
      <c r="H584" s="40">
        <f t="shared" si="56"/>
        <v>0</v>
      </c>
      <c r="I584" s="23" t="s">
        <v>965</v>
      </c>
      <c r="J584" s="47">
        <v>1</v>
      </c>
      <c r="K584" s="47"/>
      <c r="L584" s="47"/>
      <c r="M584" s="47"/>
      <c r="N584" s="47"/>
      <c r="O584" s="98" t="s">
        <v>966</v>
      </c>
      <c r="P584" s="100" t="s">
        <v>9</v>
      </c>
      <c r="Q584" s="256"/>
      <c r="R584" s="289">
        <v>5292</v>
      </c>
      <c r="S584" s="256" t="s">
        <v>2030</v>
      </c>
      <c r="T584" s="319">
        <f>E584/R584</f>
        <v>332</v>
      </c>
    </row>
    <row r="585" spans="1:20" ht="64.5" customHeight="1" x14ac:dyDescent="0.25">
      <c r="A585" s="89">
        <v>443</v>
      </c>
      <c r="B585" s="24" t="s">
        <v>967</v>
      </c>
      <c r="C585" s="36">
        <v>3451113</v>
      </c>
      <c r="D585" s="37">
        <v>1010000</v>
      </c>
      <c r="E585" s="37">
        <v>1010000</v>
      </c>
      <c r="F585" s="38">
        <f t="shared" si="50"/>
        <v>-2441113</v>
      </c>
      <c r="G585" s="39">
        <f t="shared" si="51"/>
        <v>-0.70734079121721016</v>
      </c>
      <c r="H585" s="40">
        <f t="shared" si="56"/>
        <v>0</v>
      </c>
      <c r="I585" s="23" t="s">
        <v>968</v>
      </c>
      <c r="J585" s="47">
        <v>1</v>
      </c>
      <c r="K585" s="47"/>
      <c r="L585" s="47"/>
      <c r="M585" s="47"/>
      <c r="N585" s="47"/>
      <c r="O585" s="98" t="s">
        <v>966</v>
      </c>
      <c r="P585" s="100" t="s">
        <v>9</v>
      </c>
      <c r="Q585" s="256"/>
      <c r="R585" s="278">
        <v>2700</v>
      </c>
      <c r="S585" s="256" t="s">
        <v>1624</v>
      </c>
      <c r="T585" s="319">
        <f>E585/R585</f>
        <v>374.07407407407408</v>
      </c>
    </row>
    <row r="586" spans="1:20" ht="75" customHeight="1" x14ac:dyDescent="0.25">
      <c r="A586" s="89">
        <v>444</v>
      </c>
      <c r="B586" s="24" t="s">
        <v>969</v>
      </c>
      <c r="C586" s="36">
        <v>5046204.0999999996</v>
      </c>
      <c r="D586" s="37">
        <v>3319000</v>
      </c>
      <c r="E586" s="37">
        <v>3319000</v>
      </c>
      <c r="F586" s="38">
        <f t="shared" si="50"/>
        <v>-1727204.0999999996</v>
      </c>
      <c r="G586" s="39">
        <f t="shared" si="51"/>
        <v>-0.34227789161361899</v>
      </c>
      <c r="H586" s="40">
        <f t="shared" si="56"/>
        <v>0</v>
      </c>
      <c r="I586" s="23" t="s">
        <v>970</v>
      </c>
      <c r="J586" s="47">
        <v>1</v>
      </c>
      <c r="K586" s="47"/>
      <c r="L586" s="47"/>
      <c r="M586" s="47"/>
      <c r="N586" s="47"/>
      <c r="O586" s="98" t="s">
        <v>966</v>
      </c>
      <c r="P586" s="100" t="s">
        <v>9</v>
      </c>
      <c r="Q586" s="256"/>
    </row>
    <row r="587" spans="1:20" ht="69.75" customHeight="1" x14ac:dyDescent="0.25">
      <c r="A587" s="89">
        <v>445</v>
      </c>
      <c r="B587" s="24" t="s">
        <v>971</v>
      </c>
      <c r="C587" s="36">
        <v>8308978.4299999997</v>
      </c>
      <c r="D587" s="37">
        <v>1296000</v>
      </c>
      <c r="E587" s="37">
        <v>1296000</v>
      </c>
      <c r="F587" s="38">
        <f t="shared" si="50"/>
        <v>-7012978.4299999997</v>
      </c>
      <c r="G587" s="39">
        <f t="shared" si="51"/>
        <v>-0.84402414678070115</v>
      </c>
      <c r="H587" s="40">
        <f t="shared" si="56"/>
        <v>0</v>
      </c>
      <c r="I587" s="23" t="s">
        <v>970</v>
      </c>
      <c r="J587" s="47">
        <v>1</v>
      </c>
      <c r="K587" s="47"/>
      <c r="L587" s="47"/>
      <c r="M587" s="47"/>
      <c r="N587" s="47"/>
      <c r="O587" s="98" t="s">
        <v>966</v>
      </c>
      <c r="P587" s="100" t="s">
        <v>9</v>
      </c>
      <c r="Q587" s="256"/>
      <c r="R587" s="289"/>
      <c r="S587" s="291"/>
      <c r="T587" s="291"/>
    </row>
    <row r="588" spans="1:20" ht="12.75" customHeight="1" x14ac:dyDescent="0.25">
      <c r="A588" s="500">
        <v>446</v>
      </c>
      <c r="B588" s="441" t="s">
        <v>972</v>
      </c>
      <c r="C588" s="36">
        <v>2270039.9500000002</v>
      </c>
      <c r="D588" s="37">
        <v>720148</v>
      </c>
      <c r="E588" s="37">
        <v>720148</v>
      </c>
      <c r="F588" s="38">
        <f t="shared" si="50"/>
        <v>-1549891.9500000002</v>
      </c>
      <c r="G588" s="39">
        <f t="shared" si="51"/>
        <v>-0.6827597681705998</v>
      </c>
      <c r="H588" s="40">
        <f t="shared" si="56"/>
        <v>0</v>
      </c>
      <c r="I588" s="439" t="s">
        <v>973</v>
      </c>
      <c r="J588" s="388"/>
      <c r="K588" s="388">
        <v>1</v>
      </c>
      <c r="L588" s="388"/>
      <c r="M588" s="388"/>
      <c r="N588" s="47">
        <v>1</v>
      </c>
      <c r="O588" s="403" t="s">
        <v>1505</v>
      </c>
      <c r="P588" s="448" t="s">
        <v>9</v>
      </c>
      <c r="Q588" s="395" t="s">
        <v>1619</v>
      </c>
      <c r="R588" s="267">
        <v>1259</v>
      </c>
      <c r="S588" s="346" t="s">
        <v>1704</v>
      </c>
      <c r="T588" s="319">
        <f>E588/R588</f>
        <v>572</v>
      </c>
    </row>
    <row r="589" spans="1:20" ht="42.75" customHeight="1" x14ac:dyDescent="0.25">
      <c r="A589" s="502"/>
      <c r="B589" s="441"/>
      <c r="C589" s="36">
        <v>26226675</v>
      </c>
      <c r="D589" s="37">
        <v>6878506</v>
      </c>
      <c r="E589" s="37">
        <v>11382027</v>
      </c>
      <c r="F589" s="38">
        <f t="shared" si="50"/>
        <v>-14844648</v>
      </c>
      <c r="G589" s="39">
        <f t="shared" si="51"/>
        <v>-0.56601334328503328</v>
      </c>
      <c r="H589" s="40">
        <f t="shared" si="56"/>
        <v>-0.39566950596761014</v>
      </c>
      <c r="I589" s="439"/>
      <c r="J589" s="402"/>
      <c r="K589" s="402"/>
      <c r="L589" s="402"/>
      <c r="M589" s="402"/>
      <c r="N589" s="47"/>
      <c r="O589" s="404"/>
      <c r="P589" s="448"/>
      <c r="Q589" s="397"/>
      <c r="R589" s="289"/>
      <c r="S589" s="347"/>
      <c r="T589" s="319"/>
    </row>
    <row r="590" spans="1:20" ht="79.2" x14ac:dyDescent="0.25">
      <c r="A590" s="35">
        <v>447</v>
      </c>
      <c r="B590" s="24" t="s">
        <v>974</v>
      </c>
      <c r="C590" s="36">
        <v>5326735.9400000004</v>
      </c>
      <c r="D590" s="37">
        <v>1562000</v>
      </c>
      <c r="E590" s="37">
        <v>1871480</v>
      </c>
      <c r="F590" s="38">
        <f t="shared" ref="F590:F653" si="58">E590-C590</f>
        <v>-3455255.9400000004</v>
      </c>
      <c r="G590" s="39">
        <f t="shared" si="51"/>
        <v>-0.64866289204491712</v>
      </c>
      <c r="H590" s="40">
        <f t="shared" si="56"/>
        <v>-0.16536644794494196</v>
      </c>
      <c r="I590" s="23" t="s">
        <v>975</v>
      </c>
      <c r="J590" s="47"/>
      <c r="K590" s="47"/>
      <c r="L590" s="47"/>
      <c r="M590" s="47">
        <v>1</v>
      </c>
      <c r="N590" s="47"/>
      <c r="O590" s="98" t="s">
        <v>976</v>
      </c>
      <c r="P590" s="100" t="s">
        <v>9</v>
      </c>
      <c r="Q590" s="266" t="s">
        <v>1619</v>
      </c>
      <c r="R590" s="278"/>
      <c r="S590" s="312"/>
      <c r="T590" s="312"/>
    </row>
    <row r="591" spans="1:20" ht="58.5" customHeight="1" x14ac:dyDescent="0.25">
      <c r="A591" s="35">
        <v>448</v>
      </c>
      <c r="B591" s="24" t="s">
        <v>977</v>
      </c>
      <c r="C591" s="36">
        <v>18524400.75</v>
      </c>
      <c r="D591" s="37">
        <v>800000</v>
      </c>
      <c r="E591" s="37">
        <v>800000</v>
      </c>
      <c r="F591" s="38">
        <f t="shared" si="58"/>
        <v>-17724400.75</v>
      </c>
      <c r="G591" s="39">
        <f t="shared" ref="G591:G654" si="59">F591/C591</f>
        <v>-0.95681371771229906</v>
      </c>
      <c r="H591" s="40">
        <f t="shared" si="56"/>
        <v>0</v>
      </c>
      <c r="I591" s="23" t="s">
        <v>978</v>
      </c>
      <c r="J591" s="47">
        <v>1</v>
      </c>
      <c r="K591" s="47"/>
      <c r="L591" s="47"/>
      <c r="M591" s="47"/>
      <c r="N591" s="47"/>
      <c r="O591" s="98" t="s">
        <v>966</v>
      </c>
      <c r="P591" s="100" t="s">
        <v>9</v>
      </c>
      <c r="Q591" s="273"/>
      <c r="R591" s="289">
        <v>1670</v>
      </c>
      <c r="S591" s="256" t="s">
        <v>2031</v>
      </c>
      <c r="T591" s="319">
        <f>E591/R591</f>
        <v>479.04191616766468</v>
      </c>
    </row>
    <row r="592" spans="1:20" ht="63" customHeight="1" x14ac:dyDescent="0.25">
      <c r="A592" s="35">
        <v>449</v>
      </c>
      <c r="B592" s="24" t="s">
        <v>979</v>
      </c>
      <c r="C592" s="36">
        <v>12828668.16</v>
      </c>
      <c r="D592" s="37">
        <v>4667974</v>
      </c>
      <c r="E592" s="37">
        <v>7037184</v>
      </c>
      <c r="F592" s="38">
        <f t="shared" si="58"/>
        <v>-5791484.1600000001</v>
      </c>
      <c r="G592" s="39">
        <f t="shared" si="59"/>
        <v>-0.45144859059165188</v>
      </c>
      <c r="H592" s="40">
        <f t="shared" si="56"/>
        <v>-0.33667017943541055</v>
      </c>
      <c r="I592" s="23" t="s">
        <v>980</v>
      </c>
      <c r="J592" s="47"/>
      <c r="K592" s="47"/>
      <c r="L592" s="47"/>
      <c r="M592" s="47">
        <v>1</v>
      </c>
      <c r="N592" s="47"/>
      <c r="O592" s="98" t="s">
        <v>976</v>
      </c>
      <c r="P592" s="100" t="s">
        <v>9</v>
      </c>
      <c r="Q592" s="266" t="s">
        <v>1619</v>
      </c>
    </row>
    <row r="593" spans="1:20" ht="79.2" x14ac:dyDescent="0.25">
      <c r="A593" s="35">
        <v>450</v>
      </c>
      <c r="B593" s="24" t="s">
        <v>981</v>
      </c>
      <c r="C593" s="36">
        <v>13996180</v>
      </c>
      <c r="D593" s="37">
        <v>3412383</v>
      </c>
      <c r="E593" s="37">
        <v>4096928</v>
      </c>
      <c r="F593" s="38">
        <f t="shared" si="58"/>
        <v>-9899252</v>
      </c>
      <c r="G593" s="39">
        <f t="shared" si="59"/>
        <v>-0.70728241563055061</v>
      </c>
      <c r="H593" s="40">
        <f t="shared" si="56"/>
        <v>-0.16708738840418969</v>
      </c>
      <c r="I593" s="23" t="s">
        <v>982</v>
      </c>
      <c r="J593" s="47"/>
      <c r="K593" s="47"/>
      <c r="L593" s="47"/>
      <c r="M593" s="47">
        <v>1</v>
      </c>
      <c r="N593" s="47"/>
      <c r="O593" s="98" t="s">
        <v>976</v>
      </c>
      <c r="P593" s="4" t="s">
        <v>9</v>
      </c>
      <c r="Q593" s="266" t="s">
        <v>1619</v>
      </c>
    </row>
    <row r="594" spans="1:20" ht="52.8" x14ac:dyDescent="0.25">
      <c r="A594" s="35">
        <v>451</v>
      </c>
      <c r="B594" s="24" t="s">
        <v>983</v>
      </c>
      <c r="C594" s="36">
        <v>14375374.74</v>
      </c>
      <c r="D594" s="37">
        <v>6480173</v>
      </c>
      <c r="E594" s="37">
        <v>7239255</v>
      </c>
      <c r="F594" s="38">
        <f t="shared" si="58"/>
        <v>-7136119.7400000002</v>
      </c>
      <c r="G594" s="39">
        <f t="shared" si="59"/>
        <v>-0.49641278012346274</v>
      </c>
      <c r="H594" s="40">
        <f t="shared" si="56"/>
        <v>-0.10485636988889049</v>
      </c>
      <c r="I594" s="23" t="s">
        <v>984</v>
      </c>
      <c r="J594" s="47"/>
      <c r="K594" s="47">
        <v>1</v>
      </c>
      <c r="L594" s="47"/>
      <c r="M594" s="47"/>
      <c r="N594" s="47">
        <v>1</v>
      </c>
      <c r="O594" s="184" t="s">
        <v>2032</v>
      </c>
      <c r="P594" s="102" t="s">
        <v>9</v>
      </c>
      <c r="Q594" s="266" t="s">
        <v>1619</v>
      </c>
      <c r="R594" s="289"/>
      <c r="S594" s="291"/>
      <c r="T594" s="291"/>
    </row>
    <row r="595" spans="1:20" ht="45.75" customHeight="1" x14ac:dyDescent="0.25">
      <c r="A595" s="35">
        <v>452</v>
      </c>
      <c r="B595" s="24" t="s">
        <v>985</v>
      </c>
      <c r="C595" s="36">
        <v>648352.31999999995</v>
      </c>
      <c r="D595" s="37">
        <v>257600</v>
      </c>
      <c r="E595" s="37">
        <v>267100</v>
      </c>
      <c r="F595" s="38">
        <f t="shared" si="58"/>
        <v>-381252.31999999995</v>
      </c>
      <c r="G595" s="39">
        <f t="shared" si="59"/>
        <v>-0.58803263016009566</v>
      </c>
      <c r="H595" s="40">
        <f t="shared" si="56"/>
        <v>-3.5567203294646202E-2</v>
      </c>
      <c r="I595" s="23" t="s">
        <v>986</v>
      </c>
      <c r="J595" s="47"/>
      <c r="K595" s="47"/>
      <c r="L595" s="47"/>
      <c r="M595" s="47">
        <v>1</v>
      </c>
      <c r="N595" s="47">
        <v>1</v>
      </c>
      <c r="O595" s="98" t="s">
        <v>76</v>
      </c>
      <c r="P595" s="102" t="s">
        <v>9</v>
      </c>
      <c r="Q595" s="256"/>
      <c r="R595" s="289">
        <v>101</v>
      </c>
      <c r="S595" s="256" t="s">
        <v>2033</v>
      </c>
      <c r="T595" s="319">
        <f>E595/R595</f>
        <v>2644.5544554455446</v>
      </c>
    </row>
    <row r="596" spans="1:20" ht="41.25" customHeight="1" x14ac:dyDescent="0.25">
      <c r="A596" s="35">
        <v>453</v>
      </c>
      <c r="B596" s="24" t="s">
        <v>987</v>
      </c>
      <c r="C596" s="36">
        <v>5200135.5</v>
      </c>
      <c r="D596" s="37">
        <v>2545700</v>
      </c>
      <c r="E596" s="37">
        <v>2545700</v>
      </c>
      <c r="F596" s="38">
        <f t="shared" si="58"/>
        <v>-2654435.5</v>
      </c>
      <c r="G596" s="39">
        <f t="shared" si="59"/>
        <v>-0.51045506410361807</v>
      </c>
      <c r="H596" s="40">
        <f t="shared" si="56"/>
        <v>0</v>
      </c>
      <c r="I596" s="23" t="s">
        <v>44</v>
      </c>
      <c r="J596" s="47">
        <v>1</v>
      </c>
      <c r="K596" s="47"/>
      <c r="L596" s="47"/>
      <c r="M596" s="47"/>
      <c r="N596" s="47"/>
      <c r="O596" s="98" t="s">
        <v>76</v>
      </c>
      <c r="P596" s="102" t="s">
        <v>9</v>
      </c>
      <c r="Q596" s="256"/>
      <c r="R596" s="278">
        <v>276.5</v>
      </c>
      <c r="S596" s="256" t="s">
        <v>2034</v>
      </c>
      <c r="T596" s="319">
        <f>E596/R596</f>
        <v>9206.8716094032552</v>
      </c>
    </row>
    <row r="597" spans="1:20" ht="45" customHeight="1" x14ac:dyDescent="0.25">
      <c r="A597" s="35">
        <v>454</v>
      </c>
      <c r="B597" s="24" t="s">
        <v>988</v>
      </c>
      <c r="C597" s="36">
        <v>3005281.8</v>
      </c>
      <c r="D597" s="37">
        <v>1168100</v>
      </c>
      <c r="E597" s="37">
        <v>1168100</v>
      </c>
      <c r="F597" s="38">
        <f t="shared" si="58"/>
        <v>-1837181.7999999998</v>
      </c>
      <c r="G597" s="39">
        <f t="shared" si="59"/>
        <v>-0.61131764748317441</v>
      </c>
      <c r="H597" s="40">
        <f t="shared" si="56"/>
        <v>0</v>
      </c>
      <c r="I597" s="23" t="s">
        <v>44</v>
      </c>
      <c r="J597" s="47">
        <v>1</v>
      </c>
      <c r="K597" s="47"/>
      <c r="L597" s="47"/>
      <c r="M597" s="47"/>
      <c r="N597" s="47"/>
      <c r="O597" s="98" t="s">
        <v>76</v>
      </c>
      <c r="P597" s="102" t="s">
        <v>9</v>
      </c>
      <c r="Q597" s="256"/>
      <c r="R597" s="278">
        <v>14974</v>
      </c>
      <c r="S597" s="256" t="s">
        <v>2035</v>
      </c>
      <c r="T597" s="319">
        <f>E597/R597</f>
        <v>78.008548150126884</v>
      </c>
    </row>
    <row r="598" spans="1:20" ht="84" customHeight="1" x14ac:dyDescent="0.25">
      <c r="A598" s="35">
        <v>455</v>
      </c>
      <c r="B598" s="24" t="s">
        <v>989</v>
      </c>
      <c r="C598" s="36">
        <v>2007200.7</v>
      </c>
      <c r="D598" s="37">
        <v>820110</v>
      </c>
      <c r="E598" s="37">
        <v>980500</v>
      </c>
      <c r="F598" s="38">
        <f t="shared" si="58"/>
        <v>-1026700.7</v>
      </c>
      <c r="G598" s="39">
        <f t="shared" si="59"/>
        <v>-0.51150873950970621</v>
      </c>
      <c r="H598" s="40">
        <f t="shared" si="56"/>
        <v>-0.16357980622131565</v>
      </c>
      <c r="I598" s="23" t="s">
        <v>990</v>
      </c>
      <c r="J598" s="47"/>
      <c r="K598" s="47"/>
      <c r="L598" s="47"/>
      <c r="M598" s="47">
        <v>1</v>
      </c>
      <c r="N598" s="47"/>
      <c r="O598" s="98" t="s">
        <v>1506</v>
      </c>
      <c r="P598" s="100" t="s">
        <v>62</v>
      </c>
      <c r="Q598" s="266" t="s">
        <v>1619</v>
      </c>
      <c r="R598" s="278"/>
      <c r="S598" s="312"/>
      <c r="T598" s="312"/>
    </row>
    <row r="599" spans="1:20" ht="44.25" customHeight="1" x14ac:dyDescent="0.25">
      <c r="A599" s="35">
        <v>456</v>
      </c>
      <c r="B599" s="24" t="s">
        <v>991</v>
      </c>
      <c r="C599" s="36">
        <v>307585.82</v>
      </c>
      <c r="D599" s="37">
        <v>105100</v>
      </c>
      <c r="E599" s="37">
        <v>105100</v>
      </c>
      <c r="F599" s="38">
        <f t="shared" si="58"/>
        <v>-202485.82</v>
      </c>
      <c r="G599" s="39">
        <f t="shared" si="59"/>
        <v>-0.65830674508987441</v>
      </c>
      <c r="H599" s="40">
        <f t="shared" si="56"/>
        <v>0</v>
      </c>
      <c r="I599" s="23" t="s">
        <v>44</v>
      </c>
      <c r="J599" s="47">
        <v>1</v>
      </c>
      <c r="K599" s="47"/>
      <c r="L599" s="47"/>
      <c r="M599" s="47"/>
      <c r="N599" s="47"/>
      <c r="O599" s="98" t="s">
        <v>76</v>
      </c>
      <c r="P599" s="100" t="s">
        <v>9</v>
      </c>
      <c r="Q599" s="256"/>
      <c r="R599" s="289">
        <v>54.8</v>
      </c>
      <c r="S599" s="256" t="s">
        <v>2033</v>
      </c>
      <c r="T599" s="319">
        <f t="shared" ref="T599:T604" si="60">E599/R599</f>
        <v>1917.8832116788321</v>
      </c>
    </row>
    <row r="600" spans="1:20" ht="42" customHeight="1" x14ac:dyDescent="0.25">
      <c r="A600" s="35">
        <v>457</v>
      </c>
      <c r="B600" s="24" t="s">
        <v>992</v>
      </c>
      <c r="C600" s="36">
        <v>551364.04</v>
      </c>
      <c r="D600" s="37">
        <v>59500</v>
      </c>
      <c r="E600" s="37">
        <v>59500</v>
      </c>
      <c r="F600" s="38">
        <f t="shared" si="58"/>
        <v>-491864.04000000004</v>
      </c>
      <c r="G600" s="39">
        <f t="shared" si="59"/>
        <v>-0.89208581684072108</v>
      </c>
      <c r="H600" s="40">
        <f t="shared" si="56"/>
        <v>0</v>
      </c>
      <c r="I600" s="23" t="s">
        <v>44</v>
      </c>
      <c r="J600" s="47">
        <v>1</v>
      </c>
      <c r="K600" s="47"/>
      <c r="L600" s="47"/>
      <c r="M600" s="47"/>
      <c r="N600" s="47"/>
      <c r="O600" s="98" t="s">
        <v>76</v>
      </c>
      <c r="P600" s="100" t="s">
        <v>9</v>
      </c>
      <c r="Q600" s="256"/>
      <c r="R600" s="292">
        <v>87.6</v>
      </c>
      <c r="S600" s="347" t="s">
        <v>2033</v>
      </c>
      <c r="T600" s="319">
        <f t="shared" si="60"/>
        <v>679.22374429223748</v>
      </c>
    </row>
    <row r="601" spans="1:20" ht="41.25" customHeight="1" x14ac:dyDescent="0.25">
      <c r="A601" s="35">
        <v>458</v>
      </c>
      <c r="B601" s="24" t="s">
        <v>993</v>
      </c>
      <c r="C601" s="36">
        <v>336902.54</v>
      </c>
      <c r="D601" s="37">
        <v>48200</v>
      </c>
      <c r="E601" s="37">
        <v>48200</v>
      </c>
      <c r="F601" s="38">
        <f t="shared" si="58"/>
        <v>-288702.53999999998</v>
      </c>
      <c r="G601" s="39">
        <f t="shared" si="59"/>
        <v>-0.85693191864923313</v>
      </c>
      <c r="H601" s="40">
        <f t="shared" si="56"/>
        <v>0</v>
      </c>
      <c r="I601" s="23" t="s">
        <v>44</v>
      </c>
      <c r="J601" s="47">
        <v>1</v>
      </c>
      <c r="K601" s="47"/>
      <c r="L601" s="47"/>
      <c r="M601" s="47"/>
      <c r="N601" s="47"/>
      <c r="O601" s="98" t="s">
        <v>76</v>
      </c>
      <c r="P601" s="100" t="s">
        <v>9</v>
      </c>
      <c r="Q601" s="256"/>
      <c r="R601" s="292">
        <v>77.7</v>
      </c>
      <c r="S601" s="256" t="s">
        <v>2033</v>
      </c>
      <c r="T601" s="319">
        <f t="shared" si="60"/>
        <v>620.33462033462035</v>
      </c>
    </row>
    <row r="602" spans="1:20" ht="42" customHeight="1" x14ac:dyDescent="0.25">
      <c r="A602" s="35">
        <v>459</v>
      </c>
      <c r="B602" s="24" t="s">
        <v>994</v>
      </c>
      <c r="C602" s="36">
        <v>542758.79</v>
      </c>
      <c r="D602" s="37">
        <v>174000</v>
      </c>
      <c r="E602" s="37">
        <v>174000</v>
      </c>
      <c r="F602" s="38">
        <f t="shared" si="58"/>
        <v>-368758.79000000004</v>
      </c>
      <c r="G602" s="39">
        <f t="shared" si="59"/>
        <v>-0.67941560191038086</v>
      </c>
      <c r="H602" s="40">
        <f t="shared" si="56"/>
        <v>0</v>
      </c>
      <c r="I602" s="23" t="s">
        <v>44</v>
      </c>
      <c r="J602" s="47">
        <v>1</v>
      </c>
      <c r="K602" s="47"/>
      <c r="L602" s="47"/>
      <c r="M602" s="47"/>
      <c r="N602" s="47"/>
      <c r="O602" s="98" t="s">
        <v>76</v>
      </c>
      <c r="P602" s="100" t="s">
        <v>9</v>
      </c>
      <c r="Q602" s="256"/>
      <c r="R602" s="292">
        <v>80.599999999999994</v>
      </c>
      <c r="S602" s="256" t="s">
        <v>2033</v>
      </c>
      <c r="T602" s="319">
        <f t="shared" si="60"/>
        <v>2158.8089330024814</v>
      </c>
    </row>
    <row r="603" spans="1:20" ht="80.25" customHeight="1" x14ac:dyDescent="0.25">
      <c r="A603" s="35">
        <v>460</v>
      </c>
      <c r="B603" s="24" t="s">
        <v>995</v>
      </c>
      <c r="C603" s="36">
        <v>27064571.5</v>
      </c>
      <c r="D603" s="37">
        <v>14160000</v>
      </c>
      <c r="E603" s="37">
        <v>21003454</v>
      </c>
      <c r="F603" s="38">
        <f t="shared" si="58"/>
        <v>-6061117.5</v>
      </c>
      <c r="G603" s="39">
        <f t="shared" si="59"/>
        <v>-0.2239502480207381</v>
      </c>
      <c r="H603" s="40">
        <f t="shared" si="56"/>
        <v>-0.32582517142180517</v>
      </c>
      <c r="I603" s="23" t="s">
        <v>996</v>
      </c>
      <c r="J603" s="47"/>
      <c r="K603" s="47"/>
      <c r="L603" s="47"/>
      <c r="M603" s="47">
        <v>1</v>
      </c>
      <c r="N603" s="47"/>
      <c r="O603" s="98" t="s">
        <v>1507</v>
      </c>
      <c r="P603" s="100" t="s">
        <v>62</v>
      </c>
      <c r="Q603" s="259" t="s">
        <v>1619</v>
      </c>
      <c r="R603" s="292">
        <v>1250.5</v>
      </c>
      <c r="S603" s="341" t="s">
        <v>2112</v>
      </c>
      <c r="T603" s="319">
        <f t="shared" si="60"/>
        <v>16796.044782087167</v>
      </c>
    </row>
    <row r="604" spans="1:20" ht="48" customHeight="1" x14ac:dyDescent="0.25">
      <c r="A604" s="35">
        <v>461</v>
      </c>
      <c r="B604" s="24" t="s">
        <v>997</v>
      </c>
      <c r="C604" s="36">
        <v>609943.81999999995</v>
      </c>
      <c r="D604" s="37">
        <v>25600</v>
      </c>
      <c r="E604" s="37">
        <v>25600</v>
      </c>
      <c r="F604" s="38">
        <f t="shared" si="58"/>
        <v>-584343.81999999995</v>
      </c>
      <c r="G604" s="39">
        <f t="shared" si="59"/>
        <v>-0.95802892141771356</v>
      </c>
      <c r="H604" s="40">
        <f t="shared" si="56"/>
        <v>0</v>
      </c>
      <c r="I604" s="23" t="s">
        <v>44</v>
      </c>
      <c r="J604" s="47">
        <v>1</v>
      </c>
      <c r="K604" s="47"/>
      <c r="L604" s="47"/>
      <c r="M604" s="47"/>
      <c r="N604" s="47"/>
      <c r="O604" s="98" t="s">
        <v>76</v>
      </c>
      <c r="P604" s="100" t="s">
        <v>9</v>
      </c>
      <c r="Q604" s="256"/>
      <c r="R604" s="292">
        <v>95.3</v>
      </c>
      <c r="S604" s="256" t="s">
        <v>2033</v>
      </c>
      <c r="T604" s="319">
        <f t="shared" si="60"/>
        <v>268.62539349422877</v>
      </c>
    </row>
    <row r="605" spans="1:20" ht="62.25" customHeight="1" x14ac:dyDescent="0.25">
      <c r="A605" s="35">
        <v>462</v>
      </c>
      <c r="B605" s="24" t="s">
        <v>998</v>
      </c>
      <c r="C605" s="36">
        <v>283351261.63</v>
      </c>
      <c r="D605" s="37">
        <v>92577000</v>
      </c>
      <c r="E605" s="37">
        <v>73263000</v>
      </c>
      <c r="F605" s="38">
        <f t="shared" si="58"/>
        <v>-210088261.63</v>
      </c>
      <c r="G605" s="39">
        <f t="shared" si="59"/>
        <v>-0.74144106654564046</v>
      </c>
      <c r="H605" s="199">
        <f t="shared" si="56"/>
        <v>0.26362556815855209</v>
      </c>
      <c r="I605" s="23" t="s">
        <v>999</v>
      </c>
      <c r="J605" s="47"/>
      <c r="K605" s="47"/>
      <c r="L605" s="47">
        <v>1</v>
      </c>
      <c r="M605" s="47"/>
      <c r="N605" s="47">
        <v>1</v>
      </c>
      <c r="O605" s="98" t="s">
        <v>1508</v>
      </c>
      <c r="P605" s="100" t="s">
        <v>62</v>
      </c>
      <c r="Q605" s="256"/>
      <c r="R605" s="278"/>
      <c r="S605" s="312"/>
      <c r="T605" s="312"/>
    </row>
    <row r="606" spans="1:20" ht="41.25" customHeight="1" x14ac:dyDescent="0.25">
      <c r="A606" s="35">
        <v>463</v>
      </c>
      <c r="B606" s="24" t="s">
        <v>1000</v>
      </c>
      <c r="C606" s="36">
        <v>10023244.220000001</v>
      </c>
      <c r="D606" s="37">
        <v>5551000</v>
      </c>
      <c r="E606" s="37">
        <v>4616000</v>
      </c>
      <c r="F606" s="38">
        <f t="shared" si="58"/>
        <v>-5407244.2200000007</v>
      </c>
      <c r="G606" s="39">
        <f t="shared" si="59"/>
        <v>-0.53947046498284368</v>
      </c>
      <c r="H606" s="199">
        <f t="shared" si="56"/>
        <v>0.20255632582322358</v>
      </c>
      <c r="I606" s="23" t="s">
        <v>1001</v>
      </c>
      <c r="J606" s="47"/>
      <c r="K606" s="47"/>
      <c r="L606" s="47"/>
      <c r="M606" s="47">
        <v>1</v>
      </c>
      <c r="N606" s="47">
        <v>1</v>
      </c>
      <c r="O606" s="98" t="s">
        <v>76</v>
      </c>
      <c r="P606" s="102" t="s">
        <v>9</v>
      </c>
      <c r="Q606" s="259" t="s">
        <v>1619</v>
      </c>
      <c r="R606" s="289">
        <v>6820</v>
      </c>
      <c r="S606" s="256" t="s">
        <v>1704</v>
      </c>
      <c r="T606" s="319">
        <f>E606/R606</f>
        <v>676.8328445747801</v>
      </c>
    </row>
    <row r="607" spans="1:20" ht="66.75" customHeight="1" x14ac:dyDescent="0.25">
      <c r="A607" s="35">
        <v>464</v>
      </c>
      <c r="B607" s="24" t="s">
        <v>1002</v>
      </c>
      <c r="C607" s="36">
        <v>227431427.28</v>
      </c>
      <c r="D607" s="37">
        <v>87105000</v>
      </c>
      <c r="E607" s="37">
        <v>102662000</v>
      </c>
      <c r="F607" s="38">
        <f t="shared" si="58"/>
        <v>-124769427.28</v>
      </c>
      <c r="G607" s="39">
        <f t="shared" si="59"/>
        <v>-0.5486024019292256</v>
      </c>
      <c r="H607" s="40">
        <f t="shared" si="56"/>
        <v>-0.15153610878416551</v>
      </c>
      <c r="I607" s="23" t="s">
        <v>1003</v>
      </c>
      <c r="J607" s="47"/>
      <c r="K607" s="47"/>
      <c r="L607" s="47">
        <v>1</v>
      </c>
      <c r="M607" s="47"/>
      <c r="N607" s="47"/>
      <c r="O607" s="98" t="s">
        <v>1587</v>
      </c>
      <c r="P607" s="100" t="s">
        <v>62</v>
      </c>
      <c r="Q607" s="259" t="s">
        <v>1619</v>
      </c>
      <c r="R607" s="278"/>
      <c r="S607" s="312"/>
      <c r="T607" s="312"/>
    </row>
    <row r="608" spans="1:20" ht="66" customHeight="1" x14ac:dyDescent="0.25">
      <c r="A608" s="35">
        <v>465</v>
      </c>
      <c r="B608" s="24" t="s">
        <v>1004</v>
      </c>
      <c r="C608" s="107">
        <v>133849726.34</v>
      </c>
      <c r="D608" s="37">
        <v>61123000</v>
      </c>
      <c r="E608" s="37">
        <v>73219000</v>
      </c>
      <c r="F608" s="38">
        <f>E608-C608</f>
        <v>-60630726.340000004</v>
      </c>
      <c r="G608" s="39">
        <f t="shared" si="59"/>
        <v>-0.45297609489307533</v>
      </c>
      <c r="H608" s="40">
        <f t="shared" ref="H608:H672" si="61">(D608-E608)/E608</f>
        <v>-0.165203021073765</v>
      </c>
      <c r="I608" s="23" t="s">
        <v>1005</v>
      </c>
      <c r="J608" s="47"/>
      <c r="K608" s="47"/>
      <c r="L608" s="47">
        <v>1</v>
      </c>
      <c r="M608" s="47"/>
      <c r="N608" s="47"/>
      <c r="O608" s="98" t="s">
        <v>1588</v>
      </c>
      <c r="P608" s="100" t="s">
        <v>62</v>
      </c>
      <c r="Q608" s="259" t="s">
        <v>1619</v>
      </c>
      <c r="R608" s="289">
        <v>990086</v>
      </c>
      <c r="S608" s="256" t="s">
        <v>1751</v>
      </c>
      <c r="T608" s="319">
        <f t="shared" ref="T608:T614" si="62">E608/R608</f>
        <v>73.952161731405155</v>
      </c>
    </row>
    <row r="609" spans="1:20" ht="12.75" customHeight="1" x14ac:dyDescent="0.25">
      <c r="A609" s="500">
        <v>466</v>
      </c>
      <c r="B609" s="441" t="s">
        <v>1006</v>
      </c>
      <c r="C609" s="36">
        <v>409170075.92000002</v>
      </c>
      <c r="D609" s="37">
        <v>52447444</v>
      </c>
      <c r="E609" s="37">
        <v>147047000</v>
      </c>
      <c r="F609" s="38">
        <f t="shared" si="58"/>
        <v>-262123075.92000002</v>
      </c>
      <c r="G609" s="39">
        <f t="shared" si="59"/>
        <v>-0.64062132434936347</v>
      </c>
      <c r="H609" s="40">
        <f t="shared" si="61"/>
        <v>-0.64332870442783596</v>
      </c>
      <c r="I609" s="439" t="s">
        <v>1007</v>
      </c>
      <c r="J609" s="388"/>
      <c r="K609" s="388"/>
      <c r="L609" s="388">
        <v>1</v>
      </c>
      <c r="M609" s="388"/>
      <c r="N609" s="47"/>
      <c r="O609" s="403" t="s">
        <v>1589</v>
      </c>
      <c r="P609" s="472" t="s">
        <v>62</v>
      </c>
      <c r="Q609" s="383"/>
      <c r="R609" s="267">
        <v>480200</v>
      </c>
      <c r="S609" s="348" t="s">
        <v>2036</v>
      </c>
      <c r="T609" s="319">
        <f t="shared" si="62"/>
        <v>306.22032486463974</v>
      </c>
    </row>
    <row r="610" spans="1:20" ht="13.2" x14ac:dyDescent="0.25">
      <c r="A610" s="501"/>
      <c r="B610" s="441"/>
      <c r="C610" s="36">
        <v>568509526.54999995</v>
      </c>
      <c r="D610" s="37">
        <v>72871584</v>
      </c>
      <c r="E610" s="37">
        <v>203547000</v>
      </c>
      <c r="F610" s="38">
        <f t="shared" si="58"/>
        <v>-364962526.54999995</v>
      </c>
      <c r="G610" s="39">
        <f t="shared" si="59"/>
        <v>-0.64196378337716697</v>
      </c>
      <c r="H610" s="40">
        <f t="shared" si="61"/>
        <v>-0.64199136317410721</v>
      </c>
      <c r="I610" s="439"/>
      <c r="J610" s="389"/>
      <c r="K610" s="389"/>
      <c r="L610" s="389"/>
      <c r="M610" s="389"/>
      <c r="N610" s="47"/>
      <c r="O610" s="406"/>
      <c r="P610" s="472"/>
      <c r="Q610" s="394"/>
      <c r="R610" s="267">
        <v>667200</v>
      </c>
      <c r="S610" s="348" t="s">
        <v>2036</v>
      </c>
      <c r="T610" s="319">
        <f t="shared" si="62"/>
        <v>305.07643884892087</v>
      </c>
    </row>
    <row r="611" spans="1:20" ht="27.75" customHeight="1" x14ac:dyDescent="0.25">
      <c r="A611" s="502"/>
      <c r="B611" s="441"/>
      <c r="C611" s="36">
        <v>224585957</v>
      </c>
      <c r="D611" s="37">
        <v>41328848</v>
      </c>
      <c r="E611" s="37">
        <v>115441000</v>
      </c>
      <c r="F611" s="38">
        <f t="shared" si="58"/>
        <v>-109144957</v>
      </c>
      <c r="G611" s="39">
        <f t="shared" si="59"/>
        <v>-0.4859829993733758</v>
      </c>
      <c r="H611" s="40">
        <f t="shared" si="61"/>
        <v>-0.64199159743938461</v>
      </c>
      <c r="I611" s="439"/>
      <c r="J611" s="402"/>
      <c r="K611" s="402"/>
      <c r="L611" s="402"/>
      <c r="M611" s="402"/>
      <c r="N611" s="47"/>
      <c r="O611" s="404"/>
      <c r="P611" s="472"/>
      <c r="Q611" s="384"/>
      <c r="R611" s="289">
        <v>378400</v>
      </c>
      <c r="S611" s="347" t="s">
        <v>2036</v>
      </c>
      <c r="T611" s="319">
        <f t="shared" si="62"/>
        <v>305.07663847780128</v>
      </c>
    </row>
    <row r="612" spans="1:20" ht="39" customHeight="1" x14ac:dyDescent="0.25">
      <c r="A612" s="35">
        <v>467</v>
      </c>
      <c r="B612" s="24" t="s">
        <v>1008</v>
      </c>
      <c r="C612" s="36">
        <v>153795355.13999999</v>
      </c>
      <c r="D612" s="37">
        <v>77255000</v>
      </c>
      <c r="E612" s="37">
        <v>70542000</v>
      </c>
      <c r="F612" s="38">
        <f t="shared" si="58"/>
        <v>-83253355.139999986</v>
      </c>
      <c r="G612" s="39">
        <f t="shared" si="59"/>
        <v>-0.54132554955391476</v>
      </c>
      <c r="H612" s="199">
        <f t="shared" si="61"/>
        <v>9.5163165206543623E-2</v>
      </c>
      <c r="I612" s="23" t="s">
        <v>1009</v>
      </c>
      <c r="J612" s="47"/>
      <c r="K612" s="52"/>
      <c r="L612" s="47"/>
      <c r="M612" s="47">
        <v>1</v>
      </c>
      <c r="N612" s="47">
        <v>1</v>
      </c>
      <c r="O612" s="98" t="s">
        <v>76</v>
      </c>
      <c r="P612" s="102" t="s">
        <v>9</v>
      </c>
      <c r="Q612" s="259" t="s">
        <v>1619</v>
      </c>
      <c r="R612" s="292">
        <v>2881.7</v>
      </c>
      <c r="S612" s="256" t="s">
        <v>1791</v>
      </c>
      <c r="T612" s="319">
        <f t="shared" si="62"/>
        <v>24479.300412950692</v>
      </c>
    </row>
    <row r="613" spans="1:20" ht="41.25" customHeight="1" x14ac:dyDescent="0.25">
      <c r="A613" s="35">
        <v>468</v>
      </c>
      <c r="B613" s="24" t="s">
        <v>1010</v>
      </c>
      <c r="C613" s="36">
        <v>84898413.120000005</v>
      </c>
      <c r="D613" s="37">
        <v>11610000</v>
      </c>
      <c r="E613" s="37">
        <v>10628000</v>
      </c>
      <c r="F613" s="38">
        <f t="shared" si="58"/>
        <v>-74270413.120000005</v>
      </c>
      <c r="G613" s="39">
        <f t="shared" si="59"/>
        <v>-0.87481509242136468</v>
      </c>
      <c r="H613" s="199">
        <f t="shared" si="61"/>
        <v>9.2397440722619489E-2</v>
      </c>
      <c r="I613" s="23" t="s">
        <v>1011</v>
      </c>
      <c r="J613" s="47"/>
      <c r="K613" s="47"/>
      <c r="L613" s="47"/>
      <c r="M613" s="47">
        <v>1</v>
      </c>
      <c r="N613" s="47">
        <v>1</v>
      </c>
      <c r="O613" s="98" t="s">
        <v>76</v>
      </c>
      <c r="P613" s="102" t="s">
        <v>9</v>
      </c>
      <c r="Q613" s="259" t="s">
        <v>1619</v>
      </c>
      <c r="R613" s="292">
        <v>793.7</v>
      </c>
      <c r="S613" s="256" t="s">
        <v>2034</v>
      </c>
      <c r="T613" s="319">
        <f t="shared" si="62"/>
        <v>13390.449792112888</v>
      </c>
    </row>
    <row r="614" spans="1:20" ht="42" customHeight="1" x14ac:dyDescent="0.25">
      <c r="A614" s="35">
        <v>469</v>
      </c>
      <c r="B614" s="24" t="s">
        <v>1012</v>
      </c>
      <c r="C614" s="36">
        <v>3679772.6</v>
      </c>
      <c r="D614" s="37">
        <v>1199000</v>
      </c>
      <c r="E614" s="37">
        <v>1199000</v>
      </c>
      <c r="F614" s="38">
        <f t="shared" si="58"/>
        <v>-2480772.6</v>
      </c>
      <c r="G614" s="39">
        <f t="shared" si="59"/>
        <v>-0.67416464810896193</v>
      </c>
      <c r="H614" s="40">
        <f t="shared" si="61"/>
        <v>0</v>
      </c>
      <c r="I614" s="23" t="s">
        <v>1013</v>
      </c>
      <c r="J614" s="47">
        <v>1</v>
      </c>
      <c r="K614" s="47"/>
      <c r="L614" s="47"/>
      <c r="M614" s="47"/>
      <c r="N614" s="47"/>
      <c r="O614" s="98" t="s">
        <v>1013</v>
      </c>
      <c r="P614" s="102" t="s">
        <v>9</v>
      </c>
      <c r="Q614" s="256"/>
      <c r="R614" s="292">
        <v>6860</v>
      </c>
      <c r="S614" s="256" t="s">
        <v>2037</v>
      </c>
      <c r="T614" s="319">
        <f t="shared" si="62"/>
        <v>174.78134110787173</v>
      </c>
    </row>
    <row r="615" spans="1:20" ht="41.25" customHeight="1" x14ac:dyDescent="0.25">
      <c r="A615" s="35">
        <v>470</v>
      </c>
      <c r="B615" s="24" t="s">
        <v>1014</v>
      </c>
      <c r="C615" s="36">
        <v>31275869.59</v>
      </c>
      <c r="D615" s="37">
        <v>16230000</v>
      </c>
      <c r="E615" s="37">
        <v>15066000</v>
      </c>
      <c r="F615" s="38">
        <f t="shared" si="58"/>
        <v>-16209869.59</v>
      </c>
      <c r="G615" s="39">
        <f t="shared" si="59"/>
        <v>-0.51828677515597732</v>
      </c>
      <c r="H615" s="199">
        <f t="shared" si="61"/>
        <v>7.726005575467941E-2</v>
      </c>
      <c r="I615" s="23" t="s">
        <v>1015</v>
      </c>
      <c r="J615" s="47"/>
      <c r="K615" s="47"/>
      <c r="L615" s="47"/>
      <c r="M615" s="47">
        <v>1</v>
      </c>
      <c r="N615" s="47">
        <v>1</v>
      </c>
      <c r="O615" s="98" t="s">
        <v>76</v>
      </c>
      <c r="P615" s="102" t="s">
        <v>9</v>
      </c>
      <c r="Q615" s="256"/>
      <c r="R615" s="278"/>
      <c r="S615" s="256"/>
      <c r="T615" s="319"/>
    </row>
    <row r="616" spans="1:20" ht="12.75" customHeight="1" x14ac:dyDescent="0.25">
      <c r="A616" s="500">
        <v>471</v>
      </c>
      <c r="B616" s="441" t="s">
        <v>1016</v>
      </c>
      <c r="C616" s="36">
        <v>172119258.80000001</v>
      </c>
      <c r="D616" s="37">
        <v>31673800</v>
      </c>
      <c r="E616" s="37">
        <v>88472000</v>
      </c>
      <c r="F616" s="38">
        <f t="shared" si="58"/>
        <v>-83647258.800000012</v>
      </c>
      <c r="G616" s="39">
        <f t="shared" si="59"/>
        <v>-0.48598430752712496</v>
      </c>
      <c r="H616" s="40">
        <f t="shared" si="61"/>
        <v>-0.64199068631883538</v>
      </c>
      <c r="I616" s="439" t="s">
        <v>1017</v>
      </c>
      <c r="J616" s="388"/>
      <c r="K616" s="388"/>
      <c r="L616" s="388">
        <v>1</v>
      </c>
      <c r="M616" s="388"/>
      <c r="N616" s="47"/>
      <c r="O616" s="403" t="s">
        <v>1509</v>
      </c>
      <c r="P616" s="448" t="s">
        <v>62</v>
      </c>
      <c r="Q616" s="395" t="s">
        <v>1619</v>
      </c>
      <c r="R616" s="300">
        <v>290000</v>
      </c>
      <c r="S616" s="348" t="s">
        <v>2036</v>
      </c>
      <c r="T616" s="319">
        <f t="shared" ref="T616:T642" si="63">E616/R616</f>
        <v>305.07586206896553</v>
      </c>
    </row>
    <row r="617" spans="1:20" ht="13.2" x14ac:dyDescent="0.25">
      <c r="A617" s="501"/>
      <c r="B617" s="441"/>
      <c r="C617" s="36">
        <v>18962794.199999999</v>
      </c>
      <c r="D617" s="37">
        <v>3489579</v>
      </c>
      <c r="E617" s="37">
        <v>9747000</v>
      </c>
      <c r="F617" s="38">
        <f t="shared" si="58"/>
        <v>-9215794.1999999993</v>
      </c>
      <c r="G617" s="39">
        <f t="shared" si="59"/>
        <v>-0.48599347241768831</v>
      </c>
      <c r="H617" s="40">
        <f t="shared" si="61"/>
        <v>-0.64198430286241925</v>
      </c>
      <c r="I617" s="439"/>
      <c r="J617" s="389"/>
      <c r="K617" s="389"/>
      <c r="L617" s="389"/>
      <c r="M617" s="389"/>
      <c r="N617" s="47"/>
      <c r="O617" s="406"/>
      <c r="P617" s="448"/>
      <c r="Q617" s="396"/>
      <c r="R617" s="284">
        <v>31950</v>
      </c>
      <c r="S617" s="348" t="s">
        <v>2036</v>
      </c>
      <c r="T617" s="319">
        <f t="shared" si="63"/>
        <v>305.07042253521126</v>
      </c>
    </row>
    <row r="618" spans="1:20" ht="13.2" x14ac:dyDescent="0.25">
      <c r="A618" s="501"/>
      <c r="B618" s="441"/>
      <c r="C618" s="36">
        <v>8520826.2400000002</v>
      </c>
      <c r="D618" s="37">
        <v>1650900</v>
      </c>
      <c r="E618" s="37">
        <v>3051000</v>
      </c>
      <c r="F618" s="38">
        <f t="shared" si="58"/>
        <v>-5469826.2400000002</v>
      </c>
      <c r="G618" s="39">
        <f t="shared" si="59"/>
        <v>-0.64193613224062174</v>
      </c>
      <c r="H618" s="40">
        <f t="shared" si="61"/>
        <v>-0.45889872173058016</v>
      </c>
      <c r="I618" s="439"/>
      <c r="J618" s="389"/>
      <c r="K618" s="389"/>
      <c r="L618" s="389"/>
      <c r="M618" s="389"/>
      <c r="N618" s="47"/>
      <c r="O618" s="406"/>
      <c r="P618" s="448"/>
      <c r="Q618" s="396"/>
      <c r="R618" s="284">
        <v>10000</v>
      </c>
      <c r="S618" s="348" t="s">
        <v>2036</v>
      </c>
      <c r="T618" s="319">
        <f t="shared" si="63"/>
        <v>305.10000000000002</v>
      </c>
    </row>
    <row r="619" spans="1:20" ht="13.2" x14ac:dyDescent="0.25">
      <c r="A619" s="501"/>
      <c r="B619" s="441"/>
      <c r="C619" s="36">
        <v>21745148.559999999</v>
      </c>
      <c r="D619" s="37">
        <v>4213097</v>
      </c>
      <c r="E619" s="37">
        <v>7786000</v>
      </c>
      <c r="F619" s="38">
        <f t="shared" si="58"/>
        <v>-13959148.559999999</v>
      </c>
      <c r="G619" s="39">
        <f t="shared" si="59"/>
        <v>-0.64194312223176642</v>
      </c>
      <c r="H619" s="40">
        <f t="shared" si="61"/>
        <v>-0.45888813254559468</v>
      </c>
      <c r="I619" s="439"/>
      <c r="J619" s="389"/>
      <c r="K619" s="389"/>
      <c r="L619" s="389"/>
      <c r="M619" s="389"/>
      <c r="N619" s="47"/>
      <c r="O619" s="406"/>
      <c r="P619" s="448"/>
      <c r="Q619" s="396"/>
      <c r="R619" s="284">
        <v>25520</v>
      </c>
      <c r="S619" s="348" t="s">
        <v>2036</v>
      </c>
      <c r="T619" s="319">
        <f t="shared" si="63"/>
        <v>305.09404388714734</v>
      </c>
    </row>
    <row r="620" spans="1:20" ht="13.2" x14ac:dyDescent="0.25">
      <c r="A620" s="501"/>
      <c r="B620" s="441"/>
      <c r="C620" s="36">
        <v>12952864.5</v>
      </c>
      <c r="D620" s="37">
        <v>3602924</v>
      </c>
      <c r="E620" s="37">
        <v>6658000</v>
      </c>
      <c r="F620" s="38">
        <f t="shared" si="58"/>
        <v>-6294864.5</v>
      </c>
      <c r="G620" s="39">
        <f t="shared" si="59"/>
        <v>-0.48598242496862376</v>
      </c>
      <c r="H620" s="40">
        <f t="shared" si="61"/>
        <v>-0.45885791528987685</v>
      </c>
      <c r="I620" s="439"/>
      <c r="J620" s="389"/>
      <c r="K620" s="389"/>
      <c r="L620" s="389"/>
      <c r="M620" s="389"/>
      <c r="N620" s="47"/>
      <c r="O620" s="406"/>
      <c r="P620" s="448"/>
      <c r="Q620" s="396"/>
      <c r="R620" s="284">
        <v>21824</v>
      </c>
      <c r="S620" s="348" t="s">
        <v>2036</v>
      </c>
      <c r="T620" s="319">
        <f t="shared" si="63"/>
        <v>305.07697947214075</v>
      </c>
    </row>
    <row r="621" spans="1:20" ht="13.2" x14ac:dyDescent="0.25">
      <c r="A621" s="502"/>
      <c r="B621" s="441"/>
      <c r="C621" s="36">
        <v>365605.05</v>
      </c>
      <c r="D621" s="37">
        <v>101695</v>
      </c>
      <c r="E621" s="37">
        <v>197000</v>
      </c>
      <c r="F621" s="38">
        <f t="shared" si="58"/>
        <v>-168605.05</v>
      </c>
      <c r="G621" s="39">
        <f t="shared" si="59"/>
        <v>-0.46116718026734038</v>
      </c>
      <c r="H621" s="40">
        <f t="shared" si="61"/>
        <v>-0.48378172588832485</v>
      </c>
      <c r="I621" s="439"/>
      <c r="J621" s="402"/>
      <c r="K621" s="402"/>
      <c r="L621" s="402"/>
      <c r="M621" s="389"/>
      <c r="N621" s="95"/>
      <c r="O621" s="404"/>
      <c r="P621" s="448"/>
      <c r="Q621" s="397"/>
      <c r="R621" s="283">
        <v>616</v>
      </c>
      <c r="S621" s="347" t="s">
        <v>2036</v>
      </c>
      <c r="T621" s="319">
        <f t="shared" si="63"/>
        <v>319.80519480519479</v>
      </c>
    </row>
    <row r="622" spans="1:20" ht="15" customHeight="1" x14ac:dyDescent="0.25">
      <c r="A622" s="500">
        <v>472</v>
      </c>
      <c r="B622" s="476" t="s">
        <v>1018</v>
      </c>
      <c r="C622" s="36">
        <v>29477051.059999999</v>
      </c>
      <c r="D622" s="37">
        <v>8277966</v>
      </c>
      <c r="E622" s="37">
        <v>8277966</v>
      </c>
      <c r="F622" s="38">
        <f t="shared" si="58"/>
        <v>-21199085.059999999</v>
      </c>
      <c r="G622" s="39">
        <f t="shared" si="59"/>
        <v>-0.71917251888086253</v>
      </c>
      <c r="H622" s="40">
        <f t="shared" si="61"/>
        <v>0</v>
      </c>
      <c r="I622" s="451" t="s">
        <v>1019</v>
      </c>
      <c r="J622" s="388">
        <v>1</v>
      </c>
      <c r="K622" s="388"/>
      <c r="L622" s="473"/>
      <c r="M622" s="461"/>
      <c r="N622" s="61"/>
      <c r="O622" s="479" t="s">
        <v>53</v>
      </c>
      <c r="P622" s="445" t="s">
        <v>9</v>
      </c>
      <c r="Q622" s="383"/>
      <c r="R622" s="300">
        <v>2144.4</v>
      </c>
      <c r="S622" s="346" t="s">
        <v>2038</v>
      </c>
      <c r="T622" s="319">
        <f t="shared" si="63"/>
        <v>3860.271404588696</v>
      </c>
    </row>
    <row r="623" spans="1:20" ht="13.2" x14ac:dyDescent="0.25">
      <c r="A623" s="501"/>
      <c r="B623" s="477"/>
      <c r="C623" s="36">
        <v>57182234.990000002</v>
      </c>
      <c r="D623" s="37">
        <v>18811017</v>
      </c>
      <c r="E623" s="37">
        <v>18811017</v>
      </c>
      <c r="F623" s="38">
        <f t="shared" si="58"/>
        <v>-38371217.990000002</v>
      </c>
      <c r="G623" s="39">
        <f t="shared" si="59"/>
        <v>-0.67103389709601835</v>
      </c>
      <c r="H623" s="40">
        <f t="shared" si="61"/>
        <v>0</v>
      </c>
      <c r="I623" s="452"/>
      <c r="J623" s="389"/>
      <c r="K623" s="389"/>
      <c r="L623" s="474"/>
      <c r="M623" s="462"/>
      <c r="N623" s="61"/>
      <c r="O623" s="480"/>
      <c r="P623" s="446"/>
      <c r="Q623" s="394"/>
      <c r="R623" s="300">
        <v>4159.8999999999996</v>
      </c>
      <c r="S623" s="348" t="s">
        <v>2039</v>
      </c>
      <c r="T623" s="319">
        <f t="shared" si="63"/>
        <v>4521.9877881679849</v>
      </c>
    </row>
    <row r="624" spans="1:20" ht="13.2" x14ac:dyDescent="0.25">
      <c r="A624" s="501"/>
      <c r="B624" s="477"/>
      <c r="C624" s="36">
        <v>13447770.5</v>
      </c>
      <c r="D624" s="37">
        <v>6823729</v>
      </c>
      <c r="E624" s="37">
        <v>6823729</v>
      </c>
      <c r="F624" s="38">
        <f t="shared" si="58"/>
        <v>-6624041.5</v>
      </c>
      <c r="G624" s="39">
        <f t="shared" si="59"/>
        <v>-0.49257544215228838</v>
      </c>
      <c r="H624" s="40">
        <f t="shared" si="61"/>
        <v>0</v>
      </c>
      <c r="I624" s="452"/>
      <c r="J624" s="389"/>
      <c r="K624" s="389"/>
      <c r="L624" s="474"/>
      <c r="M624" s="462"/>
      <c r="N624" s="61"/>
      <c r="O624" s="480"/>
      <c r="P624" s="446"/>
      <c r="Q624" s="394"/>
      <c r="R624" s="300">
        <v>978.3</v>
      </c>
      <c r="S624" s="348" t="s">
        <v>2040</v>
      </c>
      <c r="T624" s="319">
        <f t="shared" si="63"/>
        <v>6975.0884186854755</v>
      </c>
    </row>
    <row r="625" spans="1:20" ht="13.2" x14ac:dyDescent="0.25">
      <c r="A625" s="501"/>
      <c r="B625" s="477"/>
      <c r="C625" s="36">
        <v>4022097.16</v>
      </c>
      <c r="D625" s="37">
        <v>1344068</v>
      </c>
      <c r="E625" s="37">
        <v>1344068</v>
      </c>
      <c r="F625" s="38">
        <f t="shared" si="58"/>
        <v>-2678029.16</v>
      </c>
      <c r="G625" s="39">
        <f t="shared" si="59"/>
        <v>-0.66582905719761376</v>
      </c>
      <c r="H625" s="40">
        <f t="shared" si="61"/>
        <v>0</v>
      </c>
      <c r="I625" s="452"/>
      <c r="J625" s="389"/>
      <c r="K625" s="389"/>
      <c r="L625" s="474"/>
      <c r="M625" s="462"/>
      <c r="N625" s="61"/>
      <c r="O625" s="480"/>
      <c r="P625" s="446"/>
      <c r="Q625" s="394"/>
      <c r="R625" s="300">
        <v>299.60000000000002</v>
      </c>
      <c r="S625" s="348" t="s">
        <v>2041</v>
      </c>
      <c r="T625" s="319">
        <f t="shared" si="63"/>
        <v>4486.2082777036048</v>
      </c>
    </row>
    <row r="626" spans="1:20" ht="13.2" x14ac:dyDescent="0.25">
      <c r="A626" s="501"/>
      <c r="B626" s="477"/>
      <c r="C626" s="36">
        <v>10741171.279999999</v>
      </c>
      <c r="D626" s="37">
        <v>1197458</v>
      </c>
      <c r="E626" s="37">
        <v>1197458</v>
      </c>
      <c r="F626" s="38">
        <f t="shared" si="58"/>
        <v>-9543713.2799999993</v>
      </c>
      <c r="G626" s="39">
        <f t="shared" si="59"/>
        <v>-0.88851699979594778</v>
      </c>
      <c r="H626" s="40">
        <f t="shared" si="61"/>
        <v>0</v>
      </c>
      <c r="I626" s="452"/>
      <c r="J626" s="389"/>
      <c r="K626" s="389"/>
      <c r="L626" s="474"/>
      <c r="M626" s="462"/>
      <c r="N626" s="61"/>
      <c r="O626" s="480"/>
      <c r="P626" s="446"/>
      <c r="Q626" s="394"/>
      <c r="R626" s="300">
        <v>781.4</v>
      </c>
      <c r="S626" s="348" t="s">
        <v>1943</v>
      </c>
      <c r="T626" s="319">
        <f t="shared" si="63"/>
        <v>1532.4520092142309</v>
      </c>
    </row>
    <row r="627" spans="1:20" ht="13.2" x14ac:dyDescent="0.25">
      <c r="A627" s="501"/>
      <c r="B627" s="477"/>
      <c r="C627" s="36">
        <v>17427254.800000001</v>
      </c>
      <c r="D627" s="37">
        <v>5166102</v>
      </c>
      <c r="E627" s="37">
        <v>5166102</v>
      </c>
      <c r="F627" s="38">
        <f t="shared" si="58"/>
        <v>-12261152.800000001</v>
      </c>
      <c r="G627" s="39">
        <f t="shared" si="59"/>
        <v>-0.70356191727913453</v>
      </c>
      <c r="H627" s="40">
        <f t="shared" si="61"/>
        <v>0</v>
      </c>
      <c r="I627" s="452"/>
      <c r="J627" s="389"/>
      <c r="K627" s="389"/>
      <c r="L627" s="474"/>
      <c r="M627" s="462"/>
      <c r="N627" s="61"/>
      <c r="O627" s="480"/>
      <c r="P627" s="446"/>
      <c r="Q627" s="394"/>
      <c r="R627" s="300">
        <v>267.8</v>
      </c>
      <c r="S627" s="348" t="s">
        <v>2042</v>
      </c>
      <c r="T627" s="319">
        <f t="shared" si="63"/>
        <v>19290.896191187454</v>
      </c>
    </row>
    <row r="628" spans="1:20" ht="13.2" x14ac:dyDescent="0.25">
      <c r="A628" s="501"/>
      <c r="B628" s="477"/>
      <c r="C628" s="36">
        <v>964973.41</v>
      </c>
      <c r="D628" s="37">
        <v>347458</v>
      </c>
      <c r="E628" s="37">
        <v>347458</v>
      </c>
      <c r="F628" s="38">
        <f t="shared" si="58"/>
        <v>-617515.41</v>
      </c>
      <c r="G628" s="39">
        <f t="shared" si="59"/>
        <v>-0.63992997485806369</v>
      </c>
      <c r="H628" s="40">
        <f t="shared" si="61"/>
        <v>0</v>
      </c>
      <c r="I628" s="452"/>
      <c r="J628" s="389"/>
      <c r="K628" s="389"/>
      <c r="L628" s="474"/>
      <c r="M628" s="462"/>
      <c r="N628" s="61"/>
      <c r="O628" s="480"/>
      <c r="P628" s="446"/>
      <c r="Q628" s="394"/>
      <c r="R628" s="300">
        <v>70.2</v>
      </c>
      <c r="S628" s="348" t="s">
        <v>2043</v>
      </c>
      <c r="T628" s="319">
        <f t="shared" si="63"/>
        <v>4949.5441595441589</v>
      </c>
    </row>
    <row r="629" spans="1:20" ht="13.2" x14ac:dyDescent="0.25">
      <c r="A629" s="501"/>
      <c r="B629" s="477"/>
      <c r="C629" s="36">
        <v>694176.03</v>
      </c>
      <c r="D629" s="37">
        <v>253390</v>
      </c>
      <c r="E629" s="37">
        <v>253390</v>
      </c>
      <c r="F629" s="38">
        <f t="shared" si="58"/>
        <v>-440786.03</v>
      </c>
      <c r="G629" s="39">
        <f t="shared" si="59"/>
        <v>-0.6349773125989383</v>
      </c>
      <c r="H629" s="40">
        <f t="shared" si="61"/>
        <v>0</v>
      </c>
      <c r="I629" s="452"/>
      <c r="J629" s="389"/>
      <c r="K629" s="389"/>
      <c r="L629" s="474"/>
      <c r="M629" s="462"/>
      <c r="N629" s="61"/>
      <c r="O629" s="480"/>
      <c r="P629" s="446"/>
      <c r="Q629" s="394"/>
      <c r="R629" s="300">
        <v>50.5</v>
      </c>
      <c r="S629" s="348" t="s">
        <v>2044</v>
      </c>
      <c r="T629" s="319">
        <f t="shared" si="63"/>
        <v>5017.6237623762372</v>
      </c>
    </row>
    <row r="630" spans="1:20" ht="13.2" x14ac:dyDescent="0.25">
      <c r="A630" s="502"/>
      <c r="B630" s="478"/>
      <c r="C630" s="36">
        <v>1608289.02</v>
      </c>
      <c r="D630" s="37">
        <v>142373</v>
      </c>
      <c r="E630" s="37">
        <v>142373</v>
      </c>
      <c r="F630" s="38">
        <f t="shared" si="58"/>
        <v>-1465916.02</v>
      </c>
      <c r="G630" s="39">
        <f t="shared" si="59"/>
        <v>-0.91147548840444115</v>
      </c>
      <c r="H630" s="40">
        <f t="shared" si="61"/>
        <v>0</v>
      </c>
      <c r="I630" s="453"/>
      <c r="J630" s="402"/>
      <c r="K630" s="402"/>
      <c r="L630" s="475"/>
      <c r="M630" s="463"/>
      <c r="N630" s="61"/>
      <c r="O630" s="481"/>
      <c r="P630" s="447"/>
      <c r="Q630" s="384"/>
      <c r="R630" s="301">
        <v>117</v>
      </c>
      <c r="S630" s="347" t="s">
        <v>2045</v>
      </c>
      <c r="T630" s="319">
        <f t="shared" si="63"/>
        <v>1216.8632478632478</v>
      </c>
    </row>
    <row r="631" spans="1:20" ht="108" customHeight="1" x14ac:dyDescent="0.25">
      <c r="A631" s="35">
        <v>473</v>
      </c>
      <c r="B631" s="97" t="s">
        <v>1020</v>
      </c>
      <c r="C631" s="36">
        <v>2697090</v>
      </c>
      <c r="D631" s="37">
        <v>166147</v>
      </c>
      <c r="E631" s="37">
        <v>675000</v>
      </c>
      <c r="F631" s="38">
        <f t="shared" si="58"/>
        <v>-2022090</v>
      </c>
      <c r="G631" s="39">
        <f t="shared" si="59"/>
        <v>-0.74973026484099525</v>
      </c>
      <c r="H631" s="40">
        <f t="shared" si="61"/>
        <v>-0.75385629629629625</v>
      </c>
      <c r="I631" s="23" t="s">
        <v>1021</v>
      </c>
      <c r="J631" s="47"/>
      <c r="K631" s="47"/>
      <c r="L631" s="47"/>
      <c r="M631" s="189">
        <v>1</v>
      </c>
      <c r="N631" s="96"/>
      <c r="O631" s="98" t="s">
        <v>1510</v>
      </c>
      <c r="P631" s="108" t="s">
        <v>62</v>
      </c>
      <c r="Q631" s="256"/>
      <c r="R631" s="297">
        <v>1500</v>
      </c>
      <c r="S631" s="341" t="s">
        <v>2046</v>
      </c>
      <c r="T631" s="319">
        <f t="shared" si="63"/>
        <v>450</v>
      </c>
    </row>
    <row r="632" spans="1:20" ht="42" customHeight="1" x14ac:dyDescent="0.25">
      <c r="A632" s="35">
        <v>474</v>
      </c>
      <c r="B632" s="24" t="s">
        <v>1023</v>
      </c>
      <c r="C632" s="36">
        <v>10131534.76</v>
      </c>
      <c r="D632" s="37">
        <v>3360000</v>
      </c>
      <c r="E632" s="37">
        <v>3360000</v>
      </c>
      <c r="F632" s="38">
        <f t="shared" si="58"/>
        <v>-6771534.7599999998</v>
      </c>
      <c r="G632" s="39">
        <f t="shared" si="59"/>
        <v>-0.6683621899748583</v>
      </c>
      <c r="H632" s="40">
        <f t="shared" si="61"/>
        <v>0</v>
      </c>
      <c r="I632" s="23" t="s">
        <v>1019</v>
      </c>
      <c r="J632" s="47">
        <v>1</v>
      </c>
      <c r="K632" s="47"/>
      <c r="L632" s="47"/>
      <c r="M632" s="47"/>
      <c r="N632" s="47"/>
      <c r="O632" s="98" t="s">
        <v>53</v>
      </c>
      <c r="P632" s="100" t="s">
        <v>9</v>
      </c>
      <c r="Q632" s="256"/>
      <c r="R632" s="279">
        <v>1805.6</v>
      </c>
      <c r="S632" s="341" t="s">
        <v>2047</v>
      </c>
      <c r="T632" s="319">
        <f t="shared" si="63"/>
        <v>1860.8772707133364</v>
      </c>
    </row>
    <row r="633" spans="1:20" ht="42" customHeight="1" x14ac:dyDescent="0.25">
      <c r="A633" s="35">
        <v>475</v>
      </c>
      <c r="B633" s="24" t="s">
        <v>1024</v>
      </c>
      <c r="C633" s="36">
        <v>116486318.88</v>
      </c>
      <c r="D633" s="37">
        <v>33742373</v>
      </c>
      <c r="E633" s="37">
        <v>33742373</v>
      </c>
      <c r="F633" s="38">
        <f t="shared" si="58"/>
        <v>-82743945.879999995</v>
      </c>
      <c r="G633" s="39">
        <f t="shared" si="59"/>
        <v>-0.71033187996300085</v>
      </c>
      <c r="H633" s="40">
        <f t="shared" si="61"/>
        <v>0</v>
      </c>
      <c r="I633" s="97" t="s">
        <v>1019</v>
      </c>
      <c r="J633" s="47">
        <v>1</v>
      </c>
      <c r="K633" s="47"/>
      <c r="L633" s="47"/>
      <c r="M633" s="47"/>
      <c r="N633" s="47"/>
      <c r="O633" s="98" t="s">
        <v>53</v>
      </c>
      <c r="P633" s="100" t="s">
        <v>9</v>
      </c>
      <c r="Q633" s="256"/>
      <c r="R633" s="297">
        <v>42918</v>
      </c>
      <c r="S633" s="256" t="s">
        <v>1765</v>
      </c>
      <c r="T633" s="319">
        <f t="shared" si="63"/>
        <v>786.20562467962156</v>
      </c>
    </row>
    <row r="634" spans="1:20" ht="41.25" customHeight="1" x14ac:dyDescent="0.25">
      <c r="A634" s="35">
        <v>476</v>
      </c>
      <c r="B634" s="24" t="s">
        <v>1025</v>
      </c>
      <c r="C634" s="36">
        <v>6022498.5599999996</v>
      </c>
      <c r="D634" s="37">
        <v>1628392</v>
      </c>
      <c r="E634" s="37">
        <v>1658706</v>
      </c>
      <c r="F634" s="38">
        <f t="shared" si="58"/>
        <v>-4363792.5599999996</v>
      </c>
      <c r="G634" s="39">
        <f t="shared" si="59"/>
        <v>-0.72458175232838906</v>
      </c>
      <c r="H634" s="40">
        <f t="shared" si="61"/>
        <v>-1.8275692015342081E-2</v>
      </c>
      <c r="I634" s="23" t="s">
        <v>1026</v>
      </c>
      <c r="J634" s="47"/>
      <c r="K634" s="47"/>
      <c r="L634" s="47"/>
      <c r="M634" s="47">
        <v>1</v>
      </c>
      <c r="N634" s="47">
        <v>1</v>
      </c>
      <c r="O634" s="98" t="s">
        <v>1022</v>
      </c>
      <c r="P634" s="100" t="s">
        <v>9</v>
      </c>
      <c r="Q634" s="256"/>
      <c r="R634" s="297">
        <v>3246</v>
      </c>
      <c r="S634" s="256" t="s">
        <v>2048</v>
      </c>
      <c r="T634" s="319">
        <f t="shared" si="63"/>
        <v>511</v>
      </c>
    </row>
    <row r="635" spans="1:20" ht="41.25" customHeight="1" x14ac:dyDescent="0.25">
      <c r="A635" s="35">
        <v>477</v>
      </c>
      <c r="B635" s="24" t="s">
        <v>1027</v>
      </c>
      <c r="C635" s="36">
        <v>21064921.82</v>
      </c>
      <c r="D635" s="37">
        <v>15537000</v>
      </c>
      <c r="E635" s="37">
        <v>20736868</v>
      </c>
      <c r="F635" s="38">
        <f t="shared" si="58"/>
        <v>-328053.8200000003</v>
      </c>
      <c r="G635" s="39">
        <f t="shared" si="59"/>
        <v>-1.5573464872228056E-2</v>
      </c>
      <c r="H635" s="40">
        <f t="shared" si="61"/>
        <v>-0.25075474271235176</v>
      </c>
      <c r="I635" s="23" t="s">
        <v>1028</v>
      </c>
      <c r="J635" s="47"/>
      <c r="K635" s="47"/>
      <c r="L635" s="47"/>
      <c r="M635" s="47">
        <v>1</v>
      </c>
      <c r="N635" s="47"/>
      <c r="O635" s="98" t="s">
        <v>1022</v>
      </c>
      <c r="P635" s="100" t="s">
        <v>9</v>
      </c>
      <c r="Q635" s="259" t="s">
        <v>1619</v>
      </c>
      <c r="R635" s="297">
        <v>20231</v>
      </c>
      <c r="S635" s="256" t="s">
        <v>1704</v>
      </c>
      <c r="T635" s="319">
        <f t="shared" si="63"/>
        <v>1025.0045969057387</v>
      </c>
    </row>
    <row r="636" spans="1:20" ht="52.8" x14ac:dyDescent="0.25">
      <c r="A636" s="35">
        <v>478</v>
      </c>
      <c r="B636" s="24" t="s">
        <v>1029</v>
      </c>
      <c r="C636" s="36">
        <v>9588630.2400000002</v>
      </c>
      <c r="D636" s="37">
        <v>5191000</v>
      </c>
      <c r="E636" s="37">
        <v>7368447</v>
      </c>
      <c r="F636" s="38">
        <f t="shared" si="58"/>
        <v>-2220183.2400000002</v>
      </c>
      <c r="G636" s="39">
        <f t="shared" si="59"/>
        <v>-0.23154331582609866</v>
      </c>
      <c r="H636" s="40">
        <f t="shared" si="61"/>
        <v>-0.29550962366968236</v>
      </c>
      <c r="I636" s="23" t="s">
        <v>1030</v>
      </c>
      <c r="J636" s="47"/>
      <c r="K636" s="47"/>
      <c r="L636" s="47"/>
      <c r="M636" s="47">
        <v>1</v>
      </c>
      <c r="N636" s="47"/>
      <c r="O636" s="98" t="s">
        <v>1022</v>
      </c>
      <c r="P636" s="100" t="s">
        <v>9</v>
      </c>
      <c r="Q636" s="259" t="s">
        <v>1619</v>
      </c>
      <c r="R636" s="297">
        <v>6921</v>
      </c>
      <c r="S636" s="341" t="s">
        <v>2049</v>
      </c>
      <c r="T636" s="319">
        <f t="shared" si="63"/>
        <v>1064.65062852189</v>
      </c>
    </row>
    <row r="637" spans="1:20" ht="45.75" customHeight="1" x14ac:dyDescent="0.25">
      <c r="A637" s="35">
        <v>479</v>
      </c>
      <c r="B637" s="24" t="s">
        <v>1031</v>
      </c>
      <c r="C637" s="36">
        <v>37180225.039999999</v>
      </c>
      <c r="D637" s="37">
        <v>25842787.18</v>
      </c>
      <c r="E637" s="37">
        <v>29670128</v>
      </c>
      <c r="F637" s="38">
        <f t="shared" si="58"/>
        <v>-7510097.0399999991</v>
      </c>
      <c r="G637" s="39">
        <f t="shared" si="59"/>
        <v>-0.20199170478178471</v>
      </c>
      <c r="H637" s="40">
        <f t="shared" si="61"/>
        <v>-0.12899643776393552</v>
      </c>
      <c r="I637" s="23" t="s">
        <v>1032</v>
      </c>
      <c r="J637" s="47"/>
      <c r="K637" s="47"/>
      <c r="L637" s="47"/>
      <c r="M637" s="47">
        <v>1</v>
      </c>
      <c r="N637" s="47"/>
      <c r="O637" s="98" t="s">
        <v>1022</v>
      </c>
      <c r="P637" s="100" t="s">
        <v>9</v>
      </c>
      <c r="Q637" s="259" t="s">
        <v>1619</v>
      </c>
      <c r="R637" s="297">
        <v>31714</v>
      </c>
      <c r="S637" s="256" t="s">
        <v>1704</v>
      </c>
      <c r="T637" s="319">
        <f t="shared" si="63"/>
        <v>935.55300498202689</v>
      </c>
    </row>
    <row r="638" spans="1:20" ht="13.2" x14ac:dyDescent="0.25">
      <c r="A638" s="500">
        <v>480</v>
      </c>
      <c r="B638" s="441" t="s">
        <v>1033</v>
      </c>
      <c r="C638" s="36">
        <v>2946870</v>
      </c>
      <c r="D638" s="37">
        <v>653000</v>
      </c>
      <c r="E638" s="37">
        <v>653000</v>
      </c>
      <c r="F638" s="38">
        <f t="shared" si="58"/>
        <v>-2293870</v>
      </c>
      <c r="G638" s="39">
        <f t="shared" si="59"/>
        <v>-0.77840895594308535</v>
      </c>
      <c r="H638" s="40">
        <f t="shared" si="61"/>
        <v>0</v>
      </c>
      <c r="I638" s="439" t="s">
        <v>1019</v>
      </c>
      <c r="J638" s="388">
        <v>1</v>
      </c>
      <c r="K638" s="388"/>
      <c r="L638" s="388"/>
      <c r="M638" s="388"/>
      <c r="N638" s="47"/>
      <c r="O638" s="403" t="s">
        <v>53</v>
      </c>
      <c r="P638" s="472" t="s">
        <v>9</v>
      </c>
      <c r="Q638" s="383"/>
      <c r="R638" s="302">
        <v>411000</v>
      </c>
      <c r="S638" s="348" t="s">
        <v>2050</v>
      </c>
      <c r="T638" s="323">
        <f t="shared" si="63"/>
        <v>1.5888077858880778</v>
      </c>
    </row>
    <row r="639" spans="1:20" ht="28.5" customHeight="1" x14ac:dyDescent="0.25">
      <c r="A639" s="502"/>
      <c r="B639" s="441"/>
      <c r="C639" s="36">
        <v>1935900</v>
      </c>
      <c r="D639" s="37">
        <v>478000</v>
      </c>
      <c r="E639" s="37">
        <v>478000</v>
      </c>
      <c r="F639" s="38">
        <f t="shared" si="58"/>
        <v>-1457900</v>
      </c>
      <c r="G639" s="39">
        <f t="shared" si="59"/>
        <v>-0.75308641975308643</v>
      </c>
      <c r="H639" s="40">
        <f t="shared" si="61"/>
        <v>0</v>
      </c>
      <c r="I639" s="439"/>
      <c r="J639" s="402"/>
      <c r="K639" s="402"/>
      <c r="L639" s="402"/>
      <c r="M639" s="402"/>
      <c r="N639" s="47"/>
      <c r="O639" s="404"/>
      <c r="P639" s="472"/>
      <c r="Q639" s="384"/>
      <c r="R639" s="301">
        <v>270000</v>
      </c>
      <c r="S639" s="347" t="s">
        <v>2050</v>
      </c>
      <c r="T639" s="323">
        <f t="shared" si="63"/>
        <v>1.7703703703703704</v>
      </c>
    </row>
    <row r="640" spans="1:20" ht="42.75" customHeight="1" x14ac:dyDescent="0.25">
      <c r="A640" s="35">
        <v>481</v>
      </c>
      <c r="B640" s="24" t="s">
        <v>1034</v>
      </c>
      <c r="C640" s="36">
        <v>394912534.18000001</v>
      </c>
      <c r="D640" s="37">
        <v>32440000</v>
      </c>
      <c r="E640" s="37">
        <v>32440000</v>
      </c>
      <c r="F640" s="38">
        <f t="shared" si="58"/>
        <v>-362472534.18000001</v>
      </c>
      <c r="G640" s="39">
        <f t="shared" si="59"/>
        <v>-0.91785522820297738</v>
      </c>
      <c r="H640" s="40">
        <f t="shared" si="61"/>
        <v>0</v>
      </c>
      <c r="I640" s="97" t="s">
        <v>1019</v>
      </c>
      <c r="J640" s="47">
        <v>1</v>
      </c>
      <c r="K640" s="47"/>
      <c r="L640" s="47"/>
      <c r="M640" s="47"/>
      <c r="N640" s="47"/>
      <c r="O640" s="98" t="s">
        <v>53</v>
      </c>
      <c r="P640" s="100" t="s">
        <v>9</v>
      </c>
      <c r="Q640" s="256"/>
      <c r="R640" s="297">
        <v>43457</v>
      </c>
      <c r="S640" s="256" t="s">
        <v>1813</v>
      </c>
      <c r="T640" s="319">
        <f t="shared" si="63"/>
        <v>746.48503118024712</v>
      </c>
    </row>
    <row r="641" spans="1:20" ht="42.75" customHeight="1" x14ac:dyDescent="0.25">
      <c r="A641" s="35">
        <v>482</v>
      </c>
      <c r="B641" s="22" t="s">
        <v>1560</v>
      </c>
      <c r="C641" s="36">
        <v>15705881.09</v>
      </c>
      <c r="D641" s="37">
        <v>5000000</v>
      </c>
      <c r="E641" s="37">
        <v>5100000</v>
      </c>
      <c r="F641" s="38">
        <f t="shared" si="58"/>
        <v>-10605881.09</v>
      </c>
      <c r="G641" s="39">
        <f t="shared" si="59"/>
        <v>-0.67528087276509485</v>
      </c>
      <c r="H641" s="40">
        <f t="shared" si="61"/>
        <v>-1.9607843137254902E-2</v>
      </c>
      <c r="I641" s="23" t="s">
        <v>1035</v>
      </c>
      <c r="J641" s="47"/>
      <c r="K641" s="47"/>
      <c r="L641" s="47"/>
      <c r="M641" s="47">
        <v>1</v>
      </c>
      <c r="N641" s="47">
        <v>1</v>
      </c>
      <c r="O641" s="187" t="s">
        <v>1039</v>
      </c>
      <c r="P641" s="100" t="s">
        <v>9</v>
      </c>
      <c r="Q641" s="256"/>
      <c r="R641" s="297">
        <v>700.8</v>
      </c>
      <c r="S641" s="256" t="s">
        <v>2052</v>
      </c>
      <c r="T641" s="319">
        <f t="shared" si="63"/>
        <v>7277.3972602739732</v>
      </c>
    </row>
    <row r="642" spans="1:20" ht="41.25" customHeight="1" x14ac:dyDescent="0.25">
      <c r="A642" s="35">
        <v>483</v>
      </c>
      <c r="B642" s="22" t="s">
        <v>1561</v>
      </c>
      <c r="C642" s="36">
        <v>8021914.5599999996</v>
      </c>
      <c r="D642" s="37">
        <v>3065000</v>
      </c>
      <c r="E642" s="37">
        <v>3158900</v>
      </c>
      <c r="F642" s="38">
        <f t="shared" si="58"/>
        <v>-4863014.5599999996</v>
      </c>
      <c r="G642" s="39">
        <f t="shared" si="59"/>
        <v>-0.60621619983945574</v>
      </c>
      <c r="H642" s="40">
        <f t="shared" si="61"/>
        <v>-2.972553737060369E-2</v>
      </c>
      <c r="I642" s="23" t="s">
        <v>1037</v>
      </c>
      <c r="J642" s="47"/>
      <c r="K642" s="47">
        <v>1</v>
      </c>
      <c r="L642" s="47"/>
      <c r="N642" s="47">
        <v>1</v>
      </c>
      <c r="O642" s="98" t="s">
        <v>1036</v>
      </c>
      <c r="P642" s="100" t="s">
        <v>9</v>
      </c>
      <c r="Q642" s="256"/>
      <c r="R642" s="297">
        <v>10016</v>
      </c>
      <c r="S642" s="256" t="s">
        <v>1751</v>
      </c>
      <c r="T642" s="319">
        <f t="shared" si="63"/>
        <v>315.38538338658145</v>
      </c>
    </row>
    <row r="643" spans="1:20" ht="42" customHeight="1" x14ac:dyDescent="0.25">
      <c r="A643" s="35">
        <v>484</v>
      </c>
      <c r="B643" s="22" t="s">
        <v>1562</v>
      </c>
      <c r="C643" s="36">
        <v>3989727.33</v>
      </c>
      <c r="D643" s="37">
        <v>1064000</v>
      </c>
      <c r="E643" s="37">
        <v>1064000</v>
      </c>
      <c r="F643" s="38">
        <f t="shared" si="58"/>
        <v>-2925727.33</v>
      </c>
      <c r="G643" s="39">
        <f t="shared" si="59"/>
        <v>-0.73331510852898307</v>
      </c>
      <c r="H643" s="40">
        <f t="shared" si="61"/>
        <v>0</v>
      </c>
      <c r="I643" s="23" t="s">
        <v>1038</v>
      </c>
      <c r="J643" s="47">
        <v>1</v>
      </c>
      <c r="K643" s="47"/>
      <c r="L643" s="47"/>
      <c r="M643" s="47"/>
      <c r="N643" s="47"/>
      <c r="O643" s="98" t="s">
        <v>1039</v>
      </c>
      <c r="P643" s="99" t="s">
        <v>9</v>
      </c>
      <c r="Q643" s="256"/>
    </row>
    <row r="644" spans="1:20" ht="44.25" customHeight="1" x14ac:dyDescent="0.25">
      <c r="A644" s="35">
        <v>485</v>
      </c>
      <c r="B644" s="22" t="s">
        <v>1563</v>
      </c>
      <c r="C644" s="36">
        <v>32671100.670000002</v>
      </c>
      <c r="D644" s="37">
        <v>15792886</v>
      </c>
      <c r="E644" s="37">
        <v>22768000</v>
      </c>
      <c r="F644" s="38">
        <f t="shared" si="58"/>
        <v>-9903100.6700000018</v>
      </c>
      <c r="G644" s="39">
        <f t="shared" si="59"/>
        <v>-0.30311499970655875</v>
      </c>
      <c r="H644" s="40">
        <f t="shared" si="61"/>
        <v>-0.30635602600140549</v>
      </c>
      <c r="I644" s="23" t="s">
        <v>1040</v>
      </c>
      <c r="J644" s="47"/>
      <c r="K644" s="47"/>
      <c r="L644" s="47">
        <v>1</v>
      </c>
      <c r="M644" s="47"/>
      <c r="N644" s="47"/>
      <c r="O644" s="98" t="s">
        <v>1041</v>
      </c>
      <c r="P644" s="99" t="s">
        <v>62</v>
      </c>
      <c r="Q644" s="256"/>
      <c r="R644" s="289"/>
      <c r="S644" s="291"/>
      <c r="T644" s="291"/>
    </row>
    <row r="645" spans="1:20" ht="83.25" customHeight="1" x14ac:dyDescent="0.25">
      <c r="A645" s="35">
        <v>486</v>
      </c>
      <c r="B645" s="22" t="s">
        <v>1564</v>
      </c>
      <c r="C645" s="36">
        <v>2682989.73</v>
      </c>
      <c r="D645" s="37">
        <v>884430</v>
      </c>
      <c r="E645" s="37">
        <v>1039000</v>
      </c>
      <c r="F645" s="38">
        <f t="shared" si="58"/>
        <v>-1643989.73</v>
      </c>
      <c r="G645" s="39">
        <f t="shared" si="59"/>
        <v>-0.61274544274904841</v>
      </c>
      <c r="H645" s="40">
        <f t="shared" si="61"/>
        <v>-0.14876804619826756</v>
      </c>
      <c r="I645" s="23" t="s">
        <v>1042</v>
      </c>
      <c r="J645" s="47"/>
      <c r="K645" s="47">
        <v>1</v>
      </c>
      <c r="L645" s="47"/>
      <c r="M645" s="47"/>
      <c r="N645" s="47"/>
      <c r="O645" s="98" t="s">
        <v>1043</v>
      </c>
      <c r="P645" s="99" t="s">
        <v>62</v>
      </c>
      <c r="Q645" s="256"/>
      <c r="R645" s="301">
        <v>2853</v>
      </c>
      <c r="S645" s="256" t="s">
        <v>1704</v>
      </c>
      <c r="T645" s="319">
        <f>E645/R645</f>
        <v>364.17805818436733</v>
      </c>
    </row>
    <row r="646" spans="1:20" ht="52.8" x14ac:dyDescent="0.25">
      <c r="A646" s="35">
        <v>487</v>
      </c>
      <c r="B646" s="22" t="s">
        <v>1565</v>
      </c>
      <c r="C646" s="36">
        <v>1329455.0900000001</v>
      </c>
      <c r="D646" s="37">
        <v>242000</v>
      </c>
      <c r="E646" s="37">
        <v>242000</v>
      </c>
      <c r="F646" s="38">
        <f t="shared" si="58"/>
        <v>-1087455.0900000001</v>
      </c>
      <c r="G646" s="39">
        <f t="shared" si="59"/>
        <v>-0.81797053407798836</v>
      </c>
      <c r="H646" s="40">
        <f t="shared" si="61"/>
        <v>0</v>
      </c>
      <c r="I646" s="23" t="s">
        <v>9</v>
      </c>
      <c r="J646" s="47">
        <v>1</v>
      </c>
      <c r="K646" s="47"/>
      <c r="L646" s="47"/>
      <c r="M646" s="47"/>
      <c r="N646" s="47"/>
      <c r="O646" s="98" t="s">
        <v>53</v>
      </c>
      <c r="P646" s="99" t="s">
        <v>9</v>
      </c>
      <c r="Q646" s="256"/>
    </row>
    <row r="647" spans="1:20" ht="52.8" x14ac:dyDescent="0.25">
      <c r="A647" s="35">
        <v>488</v>
      </c>
      <c r="B647" s="22" t="s">
        <v>1566</v>
      </c>
      <c r="C647" s="36">
        <v>5796960</v>
      </c>
      <c r="D647" s="37">
        <v>2900000</v>
      </c>
      <c r="E647" s="37">
        <v>2900000</v>
      </c>
      <c r="F647" s="38">
        <f t="shared" si="58"/>
        <v>-2896960</v>
      </c>
      <c r="G647" s="39">
        <f t="shared" si="59"/>
        <v>-0.49973779360216392</v>
      </c>
      <c r="H647" s="40">
        <f t="shared" si="61"/>
        <v>0</v>
      </c>
      <c r="I647" s="23" t="s">
        <v>9</v>
      </c>
      <c r="J647" s="47">
        <v>1</v>
      </c>
      <c r="K647" s="47"/>
      <c r="L647" s="47"/>
      <c r="M647" s="47"/>
      <c r="N647" s="47"/>
      <c r="O647" s="98" t="s">
        <v>53</v>
      </c>
      <c r="P647" s="99" t="s">
        <v>9</v>
      </c>
      <c r="Q647" s="256"/>
    </row>
    <row r="648" spans="1:20" ht="42" customHeight="1" x14ac:dyDescent="0.25">
      <c r="A648" s="35">
        <v>489</v>
      </c>
      <c r="B648" s="22" t="s">
        <v>1567</v>
      </c>
      <c r="C648" s="36">
        <v>13572847.560000001</v>
      </c>
      <c r="D648" s="37">
        <v>5039890</v>
      </c>
      <c r="E648" s="37">
        <v>5039890</v>
      </c>
      <c r="F648" s="38">
        <f t="shared" si="58"/>
        <v>-8532957.5600000005</v>
      </c>
      <c r="G648" s="39">
        <f t="shared" si="59"/>
        <v>-0.62867850849125728</v>
      </c>
      <c r="H648" s="40">
        <f t="shared" si="61"/>
        <v>0</v>
      </c>
      <c r="I648" s="23" t="s">
        <v>9</v>
      </c>
      <c r="J648" s="47">
        <v>1</v>
      </c>
      <c r="K648" s="47"/>
      <c r="L648" s="47"/>
      <c r="M648" s="47"/>
      <c r="N648" s="47"/>
      <c r="O648" s="98" t="s">
        <v>53</v>
      </c>
      <c r="P648" s="99" t="s">
        <v>9</v>
      </c>
      <c r="Q648" s="256"/>
      <c r="R648" s="289"/>
      <c r="S648" s="291"/>
      <c r="T648" s="291"/>
    </row>
    <row r="649" spans="1:20" ht="42" customHeight="1" x14ac:dyDescent="0.25">
      <c r="A649" s="35">
        <v>490</v>
      </c>
      <c r="B649" s="22" t="s">
        <v>1568</v>
      </c>
      <c r="C649" s="36">
        <v>6068315.5800000001</v>
      </c>
      <c r="D649" s="37">
        <v>2535000</v>
      </c>
      <c r="E649" s="37">
        <v>3033000</v>
      </c>
      <c r="F649" s="38">
        <f t="shared" si="58"/>
        <v>-3035315.58</v>
      </c>
      <c r="G649" s="39">
        <f t="shared" si="59"/>
        <v>-0.50019079264826238</v>
      </c>
      <c r="H649" s="40">
        <f t="shared" si="61"/>
        <v>-0.16419386745796241</v>
      </c>
      <c r="I649" s="23" t="s">
        <v>1044</v>
      </c>
      <c r="J649" s="47"/>
      <c r="K649" s="47">
        <v>1</v>
      </c>
      <c r="L649" s="47"/>
      <c r="M649" s="47"/>
      <c r="N649" s="47"/>
      <c r="O649" s="98" t="s">
        <v>1036</v>
      </c>
      <c r="P649" s="100" t="s">
        <v>9</v>
      </c>
      <c r="Q649" s="256"/>
      <c r="R649" s="289">
        <v>779</v>
      </c>
      <c r="S649" s="341" t="s">
        <v>2053</v>
      </c>
      <c r="T649" s="319">
        <f t="shared" ref="T649:T659" si="64">E649/R649</f>
        <v>3893.4531450577665</v>
      </c>
    </row>
    <row r="650" spans="1:20" ht="41.25" customHeight="1" x14ac:dyDescent="0.25">
      <c r="A650" s="35">
        <v>491</v>
      </c>
      <c r="B650" s="22" t="s">
        <v>1569</v>
      </c>
      <c r="C650" s="36">
        <v>47668953.600000001</v>
      </c>
      <c r="D650" s="37">
        <v>9554000</v>
      </c>
      <c r="E650" s="37">
        <v>21018000</v>
      </c>
      <c r="F650" s="38">
        <f t="shared" si="58"/>
        <v>-26650953.600000001</v>
      </c>
      <c r="G650" s="39">
        <f t="shared" si="59"/>
        <v>-0.55908409115991164</v>
      </c>
      <c r="H650" s="40">
        <f t="shared" si="61"/>
        <v>-0.54543724426681894</v>
      </c>
      <c r="I650" s="23" t="s">
        <v>1045</v>
      </c>
      <c r="J650" s="47"/>
      <c r="K650" s="47"/>
      <c r="L650" s="47"/>
      <c r="M650" s="47">
        <v>1</v>
      </c>
      <c r="N650" s="47"/>
      <c r="O650" s="98" t="s">
        <v>76</v>
      </c>
      <c r="P650" s="100" t="s">
        <v>9</v>
      </c>
      <c r="Q650" s="256"/>
      <c r="R650" s="278">
        <v>66240</v>
      </c>
      <c r="S650" s="256" t="s">
        <v>2054</v>
      </c>
      <c r="T650" s="319">
        <f t="shared" si="64"/>
        <v>317.30072463768118</v>
      </c>
    </row>
    <row r="651" spans="1:20" ht="52.8" x14ac:dyDescent="0.25">
      <c r="A651" s="35">
        <v>492</v>
      </c>
      <c r="B651" s="22" t="s">
        <v>1046</v>
      </c>
      <c r="C651" s="36">
        <v>27118678.309999999</v>
      </c>
      <c r="D651" s="37">
        <v>2455000</v>
      </c>
      <c r="E651" s="37">
        <v>4303000</v>
      </c>
      <c r="F651" s="38">
        <f t="shared" si="58"/>
        <v>-22815678.309999999</v>
      </c>
      <c r="G651" s="39">
        <f t="shared" si="59"/>
        <v>-0.84132707535332685</v>
      </c>
      <c r="H651" s="40">
        <f t="shared" si="61"/>
        <v>-0.42946781315361376</v>
      </c>
      <c r="I651" s="97" t="s">
        <v>1590</v>
      </c>
      <c r="J651" s="47"/>
      <c r="K651" s="47"/>
      <c r="L651" s="47">
        <v>1</v>
      </c>
      <c r="M651" s="47"/>
      <c r="N651" s="47"/>
      <c r="O651" s="98" t="s">
        <v>1047</v>
      </c>
      <c r="P651" s="99" t="s">
        <v>62</v>
      </c>
      <c r="Q651" s="274"/>
      <c r="R651" s="278">
        <v>851.8</v>
      </c>
      <c r="S651" s="351" t="s">
        <v>2055</v>
      </c>
      <c r="T651" s="319">
        <f t="shared" si="64"/>
        <v>5051.6553181498011</v>
      </c>
    </row>
    <row r="652" spans="1:20" ht="40.5" customHeight="1" x14ac:dyDescent="0.25">
      <c r="A652" s="35">
        <v>493</v>
      </c>
      <c r="B652" s="22" t="s">
        <v>1048</v>
      </c>
      <c r="C652" s="36">
        <v>9620867.5399999991</v>
      </c>
      <c r="D652" s="37">
        <v>5208440</v>
      </c>
      <c r="E652" s="37">
        <v>5208440</v>
      </c>
      <c r="F652" s="38">
        <f t="shared" si="58"/>
        <v>-4412427.5399999991</v>
      </c>
      <c r="G652" s="39">
        <f t="shared" si="59"/>
        <v>-0.45863094171650964</v>
      </c>
      <c r="H652" s="40">
        <f t="shared" si="61"/>
        <v>0</v>
      </c>
      <c r="I652" s="23" t="s">
        <v>1049</v>
      </c>
      <c r="J652" s="47">
        <v>1</v>
      </c>
      <c r="K652" s="47"/>
      <c r="L652" s="47"/>
      <c r="M652" s="47"/>
      <c r="N652" s="47"/>
      <c r="O652" s="98" t="s">
        <v>53</v>
      </c>
      <c r="P652" s="99" t="s">
        <v>9</v>
      </c>
      <c r="Q652" s="256"/>
      <c r="R652" s="292">
        <v>251.7</v>
      </c>
      <c r="S652" s="256" t="s">
        <v>1765</v>
      </c>
      <c r="T652" s="319">
        <f t="shared" si="64"/>
        <v>20693.047278506157</v>
      </c>
    </row>
    <row r="653" spans="1:20" ht="41.25" customHeight="1" x14ac:dyDescent="0.25">
      <c r="A653" s="35">
        <v>494</v>
      </c>
      <c r="B653" s="22" t="s">
        <v>1050</v>
      </c>
      <c r="C653" s="36">
        <v>3964583.63</v>
      </c>
      <c r="D653" s="37">
        <v>562425</v>
      </c>
      <c r="E653" s="37">
        <v>562425</v>
      </c>
      <c r="F653" s="38">
        <f t="shared" si="58"/>
        <v>-3402158.63</v>
      </c>
      <c r="G653" s="39">
        <f t="shared" si="59"/>
        <v>-0.85813768796699597</v>
      </c>
      <c r="H653" s="40">
        <f t="shared" si="61"/>
        <v>0</v>
      </c>
      <c r="I653" s="23" t="s">
        <v>1049</v>
      </c>
      <c r="J653" s="47">
        <v>1</v>
      </c>
      <c r="K653" s="47"/>
      <c r="L653" s="47"/>
      <c r="M653" s="47"/>
      <c r="N653" s="47"/>
      <c r="O653" s="98" t="s">
        <v>53</v>
      </c>
      <c r="P653" s="99" t="s">
        <v>9</v>
      </c>
      <c r="Q653" s="256"/>
      <c r="R653" s="292">
        <v>1379</v>
      </c>
      <c r="S653" s="349" t="s">
        <v>1939</v>
      </c>
      <c r="T653" s="319">
        <f t="shared" si="64"/>
        <v>407.84989122552577</v>
      </c>
    </row>
    <row r="654" spans="1:20" ht="52.8" x14ac:dyDescent="0.25">
      <c r="A654" s="35">
        <v>495</v>
      </c>
      <c r="B654" s="22" t="s">
        <v>1051</v>
      </c>
      <c r="C654" s="36">
        <v>65097977.75</v>
      </c>
      <c r="D654" s="37">
        <v>11053000</v>
      </c>
      <c r="E654" s="37">
        <v>16209000</v>
      </c>
      <c r="F654" s="38">
        <f t="shared" ref="F654:F716" si="65">E654-C654</f>
        <v>-48888977.75</v>
      </c>
      <c r="G654" s="39">
        <f t="shared" si="59"/>
        <v>-0.75100609020070519</v>
      </c>
      <c r="H654" s="40">
        <f t="shared" si="61"/>
        <v>-0.31809488555740639</v>
      </c>
      <c r="I654" s="97" t="s">
        <v>1591</v>
      </c>
      <c r="J654" s="47"/>
      <c r="K654" s="47"/>
      <c r="L654" s="47">
        <v>1</v>
      </c>
      <c r="M654" s="47"/>
      <c r="N654" s="47"/>
      <c r="O654" s="98" t="s">
        <v>1047</v>
      </c>
      <c r="P654" s="99" t="s">
        <v>62</v>
      </c>
      <c r="Q654" s="274" t="s">
        <v>62</v>
      </c>
      <c r="R654" s="292">
        <v>4725.8</v>
      </c>
      <c r="S654" s="351" t="s">
        <v>2019</v>
      </c>
      <c r="T654" s="319">
        <f t="shared" si="64"/>
        <v>3429.8954674340853</v>
      </c>
    </row>
    <row r="655" spans="1:20" ht="52.8" x14ac:dyDescent="0.25">
      <c r="A655" s="35">
        <v>496</v>
      </c>
      <c r="B655" s="22" t="s">
        <v>1052</v>
      </c>
      <c r="C655" s="36">
        <v>1521928.17</v>
      </c>
      <c r="D655" s="37">
        <v>478222</v>
      </c>
      <c r="E655" s="37">
        <v>661000</v>
      </c>
      <c r="F655" s="38">
        <f t="shared" si="65"/>
        <v>-860928.16999999993</v>
      </c>
      <c r="G655" s="39">
        <f t="shared" ref="G655:G717" si="66">F655/C655</f>
        <v>-0.56568252495122684</v>
      </c>
      <c r="H655" s="40">
        <f t="shared" si="61"/>
        <v>-0.27651739788199697</v>
      </c>
      <c r="I655" s="97" t="s">
        <v>1592</v>
      </c>
      <c r="J655" s="47"/>
      <c r="K655" s="47"/>
      <c r="L655" s="47">
        <v>1</v>
      </c>
      <c r="M655" s="47"/>
      <c r="N655" s="47"/>
      <c r="O655" s="98" t="s">
        <v>1047</v>
      </c>
      <c r="P655" s="99" t="s">
        <v>62</v>
      </c>
      <c r="Q655" s="274" t="s">
        <v>62</v>
      </c>
      <c r="R655" s="292">
        <v>85.4</v>
      </c>
      <c r="S655" s="349" t="s">
        <v>1765</v>
      </c>
      <c r="T655" s="319">
        <f t="shared" si="64"/>
        <v>7740.0468384074939</v>
      </c>
    </row>
    <row r="656" spans="1:20" ht="13.2" x14ac:dyDescent="0.25">
      <c r="A656" s="500">
        <v>497</v>
      </c>
      <c r="B656" s="438" t="s">
        <v>1053</v>
      </c>
      <c r="C656" s="36">
        <v>2577602.41</v>
      </c>
      <c r="D656" s="37">
        <v>942900</v>
      </c>
      <c r="E656" s="37">
        <v>942900</v>
      </c>
      <c r="F656" s="38">
        <f t="shared" si="65"/>
        <v>-1634702.4100000001</v>
      </c>
      <c r="G656" s="39">
        <f t="shared" si="66"/>
        <v>-0.6341949416473428</v>
      </c>
      <c r="H656" s="40">
        <f t="shared" si="61"/>
        <v>0</v>
      </c>
      <c r="I656" s="439" t="s">
        <v>1049</v>
      </c>
      <c r="J656" s="388">
        <v>1</v>
      </c>
      <c r="K656" s="388"/>
      <c r="L656" s="388"/>
      <c r="M656" s="388"/>
      <c r="N656" s="47"/>
      <c r="O656" s="403" t="s">
        <v>53</v>
      </c>
      <c r="P656" s="440" t="s">
        <v>9</v>
      </c>
      <c r="Q656" s="372"/>
      <c r="R656" s="293">
        <v>851</v>
      </c>
      <c r="S656" s="359" t="s">
        <v>2056</v>
      </c>
      <c r="T656" s="319">
        <f t="shared" si="64"/>
        <v>1107.9905992949471</v>
      </c>
    </row>
    <row r="657" spans="1:20" ht="31.5" customHeight="1" x14ac:dyDescent="0.25">
      <c r="A657" s="502"/>
      <c r="B657" s="438"/>
      <c r="C657" s="36">
        <v>384671.57</v>
      </c>
      <c r="D657" s="37">
        <v>95950</v>
      </c>
      <c r="E657" s="37">
        <v>95950</v>
      </c>
      <c r="F657" s="38">
        <f t="shared" si="65"/>
        <v>-288721.57</v>
      </c>
      <c r="G657" s="39">
        <f t="shared" si="66"/>
        <v>-0.75056643775364007</v>
      </c>
      <c r="H657" s="40">
        <f t="shared" si="61"/>
        <v>0</v>
      </c>
      <c r="I657" s="439"/>
      <c r="J657" s="402"/>
      <c r="K657" s="402"/>
      <c r="L657" s="402"/>
      <c r="M657" s="402"/>
      <c r="N657" s="47"/>
      <c r="O657" s="404"/>
      <c r="P657" s="440"/>
      <c r="Q657" s="373"/>
      <c r="R657" s="294">
        <v>127</v>
      </c>
      <c r="S657" s="355" t="s">
        <v>2056</v>
      </c>
      <c r="T657" s="319">
        <f t="shared" si="64"/>
        <v>755.51181102362204</v>
      </c>
    </row>
    <row r="658" spans="1:20" ht="12.75" customHeight="1" x14ac:dyDescent="0.25">
      <c r="A658" s="500">
        <v>498</v>
      </c>
      <c r="B658" s="438" t="s">
        <v>1054</v>
      </c>
      <c r="C658" s="36">
        <v>7973506.7999999998</v>
      </c>
      <c r="D658" s="37">
        <v>1916626</v>
      </c>
      <c r="E658" s="37">
        <v>3818000</v>
      </c>
      <c r="F658" s="38">
        <f t="shared" si="65"/>
        <v>-4155506.8</v>
      </c>
      <c r="G658" s="39">
        <f t="shared" si="66"/>
        <v>-0.52116426363366242</v>
      </c>
      <c r="H658" s="40">
        <f t="shared" si="61"/>
        <v>-0.49800261917234157</v>
      </c>
      <c r="I658" s="439" t="s">
        <v>1593</v>
      </c>
      <c r="J658" s="388"/>
      <c r="K658" s="388"/>
      <c r="L658" s="388">
        <v>1</v>
      </c>
      <c r="M658" s="388"/>
      <c r="N658" s="47"/>
      <c r="O658" s="403" t="s">
        <v>1055</v>
      </c>
      <c r="P658" s="440" t="s">
        <v>62</v>
      </c>
      <c r="Q658" s="408" t="s">
        <v>62</v>
      </c>
      <c r="R658" s="293">
        <v>7970</v>
      </c>
      <c r="S658" s="359" t="s">
        <v>1624</v>
      </c>
      <c r="T658" s="319">
        <f t="shared" si="64"/>
        <v>479.04642409033875</v>
      </c>
    </row>
    <row r="659" spans="1:20" ht="43.5" customHeight="1" x14ac:dyDescent="0.25">
      <c r="A659" s="502"/>
      <c r="B659" s="438"/>
      <c r="C659" s="36">
        <v>2942100.87</v>
      </c>
      <c r="D659" s="37">
        <v>818116</v>
      </c>
      <c r="E659" s="37">
        <v>1518000</v>
      </c>
      <c r="F659" s="38">
        <f t="shared" si="65"/>
        <v>-1424100.87</v>
      </c>
      <c r="G659" s="39">
        <f t="shared" si="66"/>
        <v>-0.48404216338102646</v>
      </c>
      <c r="H659" s="40">
        <f t="shared" si="61"/>
        <v>-0.4610566534914361</v>
      </c>
      <c r="I659" s="439"/>
      <c r="J659" s="389"/>
      <c r="K659" s="389"/>
      <c r="L659" s="389"/>
      <c r="M659" s="389"/>
      <c r="N659" s="95"/>
      <c r="O659" s="406"/>
      <c r="P659" s="440"/>
      <c r="Q659" s="409"/>
      <c r="R659" s="294">
        <v>2913</v>
      </c>
      <c r="S659" s="355" t="s">
        <v>1624</v>
      </c>
      <c r="T659" s="319">
        <f t="shared" si="64"/>
        <v>521.11225540679709</v>
      </c>
    </row>
    <row r="660" spans="1:20" ht="38.25" customHeight="1" x14ac:dyDescent="0.25">
      <c r="A660" s="500">
        <v>499</v>
      </c>
      <c r="B660" s="484" t="s">
        <v>1056</v>
      </c>
      <c r="C660" s="36">
        <v>4430822.88</v>
      </c>
      <c r="D660" s="37">
        <v>970600</v>
      </c>
      <c r="E660" s="37">
        <v>970600</v>
      </c>
      <c r="F660" s="38">
        <f t="shared" si="65"/>
        <v>-3460222.88</v>
      </c>
      <c r="G660" s="39">
        <f t="shared" si="66"/>
        <v>-0.78094362462983402</v>
      </c>
      <c r="H660" s="40">
        <f t="shared" si="61"/>
        <v>0</v>
      </c>
      <c r="I660" s="482" t="s">
        <v>1057</v>
      </c>
      <c r="J660" s="461">
        <v>1</v>
      </c>
      <c r="K660" s="461"/>
      <c r="L660" s="461"/>
      <c r="M660" s="461"/>
      <c r="N660" s="461"/>
      <c r="O660" s="520" t="s">
        <v>1594</v>
      </c>
      <c r="P660" s="517"/>
      <c r="Q660" s="372"/>
    </row>
    <row r="661" spans="1:20" ht="13.2" x14ac:dyDescent="0.25">
      <c r="A661" s="501"/>
      <c r="B661" s="485"/>
      <c r="C661" s="36">
        <v>6103547.8399999999</v>
      </c>
      <c r="D661" s="37">
        <v>1101200</v>
      </c>
      <c r="E661" s="37">
        <v>1101200</v>
      </c>
      <c r="F661" s="38">
        <f t="shared" si="65"/>
        <v>-5002347.84</v>
      </c>
      <c r="G661" s="39">
        <f t="shared" si="66"/>
        <v>-0.81958034427399529</v>
      </c>
      <c r="H661" s="40">
        <f t="shared" si="61"/>
        <v>0</v>
      </c>
      <c r="I661" s="483"/>
      <c r="J661" s="462"/>
      <c r="K661" s="462"/>
      <c r="L661" s="462"/>
      <c r="M661" s="462"/>
      <c r="N661" s="462"/>
      <c r="O661" s="521"/>
      <c r="P661" s="518"/>
      <c r="Q661" s="374"/>
    </row>
    <row r="662" spans="1:20" ht="13.2" x14ac:dyDescent="0.25">
      <c r="A662" s="501"/>
      <c r="B662" s="485"/>
      <c r="C662" s="36">
        <v>6924829.5999999996</v>
      </c>
      <c r="D662" s="37">
        <v>1081400</v>
      </c>
      <c r="E662" s="37">
        <v>1081400</v>
      </c>
      <c r="F662" s="38">
        <f t="shared" si="65"/>
        <v>-5843429.5999999996</v>
      </c>
      <c r="G662" s="39">
        <f t="shared" si="66"/>
        <v>-0.84383731261777184</v>
      </c>
      <c r="H662" s="40">
        <f t="shared" si="61"/>
        <v>0</v>
      </c>
      <c r="I662" s="483"/>
      <c r="J662" s="462"/>
      <c r="K662" s="462"/>
      <c r="L662" s="462"/>
      <c r="M662" s="462"/>
      <c r="N662" s="462"/>
      <c r="O662" s="521"/>
      <c r="P662" s="518"/>
      <c r="Q662" s="374"/>
    </row>
    <row r="663" spans="1:20" ht="13.2" x14ac:dyDescent="0.25">
      <c r="A663" s="501"/>
      <c r="B663" s="485"/>
      <c r="C663" s="36">
        <v>884923.52</v>
      </c>
      <c r="D663" s="37">
        <v>140700</v>
      </c>
      <c r="E663" s="37">
        <v>140700</v>
      </c>
      <c r="F663" s="38">
        <f t="shared" si="65"/>
        <v>-744223.52</v>
      </c>
      <c r="G663" s="39">
        <f t="shared" si="66"/>
        <v>-0.8410032089552778</v>
      </c>
      <c r="H663" s="40">
        <f t="shared" si="61"/>
        <v>0</v>
      </c>
      <c r="I663" s="483"/>
      <c r="J663" s="463"/>
      <c r="K663" s="463"/>
      <c r="L663" s="463"/>
      <c r="M663" s="463"/>
      <c r="N663" s="463"/>
      <c r="O663" s="522"/>
      <c r="P663" s="519"/>
      <c r="Q663" s="373"/>
    </row>
    <row r="664" spans="1:20" ht="13.2" x14ac:dyDescent="0.25">
      <c r="A664" s="502"/>
      <c r="B664" s="486"/>
      <c r="C664" s="36">
        <v>41084604.189999998</v>
      </c>
      <c r="D664" s="37">
        <v>19350000</v>
      </c>
      <c r="E664" s="37">
        <v>32033000</v>
      </c>
      <c r="F664" s="38">
        <f t="shared" si="65"/>
        <v>-9051604.1899999976</v>
      </c>
      <c r="G664" s="39">
        <f t="shared" si="66"/>
        <v>-0.22031620770008928</v>
      </c>
      <c r="H664" s="40">
        <f t="shared" si="61"/>
        <v>-0.3959354415758749</v>
      </c>
      <c r="I664" s="453"/>
      <c r="J664" s="96"/>
      <c r="K664" s="96"/>
      <c r="L664" s="96">
        <v>1</v>
      </c>
      <c r="M664" s="96"/>
      <c r="N664" s="48"/>
      <c r="O664" s="110" t="s">
        <v>1058</v>
      </c>
      <c r="P664" s="111" t="s">
        <v>62</v>
      </c>
      <c r="Q664" s="267" t="s">
        <v>62</v>
      </c>
    </row>
    <row r="665" spans="1:20" ht="40.5" customHeight="1" x14ac:dyDescent="0.25">
      <c r="A665" s="35">
        <v>500</v>
      </c>
      <c r="B665" s="22" t="s">
        <v>1059</v>
      </c>
      <c r="C665" s="36">
        <v>15161193.49</v>
      </c>
      <c r="D665" s="37">
        <v>3326193</v>
      </c>
      <c r="E665" s="37">
        <v>5740000</v>
      </c>
      <c r="F665" s="38">
        <f t="shared" si="65"/>
        <v>-9421193.4900000002</v>
      </c>
      <c r="G665" s="39">
        <f t="shared" si="66"/>
        <v>-0.62140183727712583</v>
      </c>
      <c r="H665" s="40">
        <f t="shared" si="61"/>
        <v>-0.42052386759581883</v>
      </c>
      <c r="I665" s="23" t="s">
        <v>1060</v>
      </c>
      <c r="J665" s="47"/>
      <c r="K665" s="47"/>
      <c r="L665" s="52">
        <v>1</v>
      </c>
      <c r="M665" s="47"/>
      <c r="N665" s="47"/>
      <c r="O665" s="98" t="s">
        <v>1058</v>
      </c>
      <c r="P665" s="99" t="s">
        <v>62</v>
      </c>
      <c r="Q665" s="275" t="s">
        <v>62</v>
      </c>
      <c r="R665" s="289"/>
      <c r="S665" s="291"/>
      <c r="T665" s="291"/>
    </row>
    <row r="666" spans="1:20" ht="40.5" customHeight="1" x14ac:dyDescent="0.25">
      <c r="A666" s="35">
        <v>501</v>
      </c>
      <c r="B666" s="22" t="s">
        <v>1061</v>
      </c>
      <c r="C666" s="36">
        <v>2236499.44</v>
      </c>
      <c r="D666" s="37">
        <v>1335000</v>
      </c>
      <c r="E666" s="37">
        <v>1335000</v>
      </c>
      <c r="F666" s="38">
        <f t="shared" si="65"/>
        <v>-901499.44</v>
      </c>
      <c r="G666" s="39">
        <f t="shared" si="66"/>
        <v>-0.40308502827078729</v>
      </c>
      <c r="H666" s="40">
        <f t="shared" si="61"/>
        <v>0</v>
      </c>
      <c r="I666" s="23" t="s">
        <v>1049</v>
      </c>
      <c r="J666" s="47">
        <v>1</v>
      </c>
      <c r="K666" s="47"/>
      <c r="L666" s="47"/>
      <c r="M666" s="47"/>
      <c r="N666" s="47"/>
      <c r="O666" s="98" t="s">
        <v>53</v>
      </c>
      <c r="P666" s="99" t="s">
        <v>9</v>
      </c>
      <c r="Q666" s="269"/>
      <c r="R666" s="289">
        <v>57.7</v>
      </c>
      <c r="S666" s="256" t="s">
        <v>2057</v>
      </c>
      <c r="T666" s="319">
        <f>E666/R666</f>
        <v>23136.915077989601</v>
      </c>
    </row>
    <row r="667" spans="1:20" ht="41.25" customHeight="1" x14ac:dyDescent="0.25">
      <c r="A667" s="35">
        <v>502</v>
      </c>
      <c r="B667" s="22" t="s">
        <v>1062</v>
      </c>
      <c r="C667" s="36">
        <v>17232518.43</v>
      </c>
      <c r="D667" s="37">
        <v>6853000</v>
      </c>
      <c r="E667" s="37">
        <v>10294063</v>
      </c>
      <c r="F667" s="38">
        <f t="shared" si="65"/>
        <v>-6938455.4299999997</v>
      </c>
      <c r="G667" s="39">
        <f t="shared" si="66"/>
        <v>-0.40263734277636865</v>
      </c>
      <c r="H667" s="40">
        <f t="shared" si="61"/>
        <v>-0.33427646595906785</v>
      </c>
      <c r="I667" s="97" t="s">
        <v>1595</v>
      </c>
      <c r="J667" s="47"/>
      <c r="K667" s="47"/>
      <c r="L667" s="47">
        <v>1</v>
      </c>
      <c r="M667" s="47"/>
      <c r="N667" s="47"/>
      <c r="O667" s="124" t="s">
        <v>1596</v>
      </c>
      <c r="P667" s="51" t="s">
        <v>62</v>
      </c>
      <c r="R667" s="278">
        <v>527.70000000000005</v>
      </c>
      <c r="S667" s="256" t="s">
        <v>1791</v>
      </c>
      <c r="T667" s="319">
        <f>E667/R667</f>
        <v>19507.415198029183</v>
      </c>
    </row>
    <row r="668" spans="1:20" ht="52.8" x14ac:dyDescent="0.25">
      <c r="A668" s="35">
        <v>503</v>
      </c>
      <c r="B668" s="22" t="s">
        <v>1063</v>
      </c>
      <c r="C668" s="36">
        <v>38899049</v>
      </c>
      <c r="D668" s="37">
        <v>25678080</v>
      </c>
      <c r="E668" s="37">
        <v>25780320</v>
      </c>
      <c r="F668" s="38">
        <f t="shared" si="65"/>
        <v>-13118729</v>
      </c>
      <c r="G668" s="39">
        <f t="shared" si="66"/>
        <v>-0.33725063561322538</v>
      </c>
      <c r="H668" s="40">
        <f t="shared" si="61"/>
        <v>-3.9658157850639558E-3</v>
      </c>
      <c r="I668" s="97" t="s">
        <v>1597</v>
      </c>
      <c r="J668" s="47"/>
      <c r="K668" s="47"/>
      <c r="L668" s="47">
        <v>1</v>
      </c>
      <c r="M668" s="47"/>
      <c r="N668" s="47">
        <v>1</v>
      </c>
      <c r="O668" s="98" t="s">
        <v>1064</v>
      </c>
      <c r="P668" s="99" t="s">
        <v>62</v>
      </c>
      <c r="Q668" s="256"/>
    </row>
    <row r="669" spans="1:20" ht="79.2" x14ac:dyDescent="0.25">
      <c r="A669" s="35">
        <v>504</v>
      </c>
      <c r="B669" s="22" t="s">
        <v>1065</v>
      </c>
      <c r="C669" s="36">
        <v>1222476</v>
      </c>
      <c r="D669" s="37">
        <v>1000095</v>
      </c>
      <c r="E669" s="37">
        <v>1130899</v>
      </c>
      <c r="F669" s="38">
        <f t="shared" si="65"/>
        <v>-91577</v>
      </c>
      <c r="G669" s="39">
        <f t="shared" si="66"/>
        <v>-7.4911082098953266E-2</v>
      </c>
      <c r="H669" s="40">
        <f t="shared" si="61"/>
        <v>-0.11566373301240872</v>
      </c>
      <c r="I669" s="97" t="s">
        <v>1599</v>
      </c>
      <c r="J669" s="47"/>
      <c r="K669" s="47"/>
      <c r="L669" s="47">
        <v>1</v>
      </c>
      <c r="M669" s="47"/>
      <c r="N669" s="47"/>
      <c r="O669" s="98" t="s">
        <v>1066</v>
      </c>
      <c r="P669" s="99" t="s">
        <v>62</v>
      </c>
      <c r="Q669" s="256"/>
      <c r="R669" s="289"/>
      <c r="S669" s="291"/>
      <c r="T669" s="291"/>
    </row>
    <row r="670" spans="1:20" ht="93.75" customHeight="1" x14ac:dyDescent="0.25">
      <c r="A670" s="35">
        <v>505</v>
      </c>
      <c r="B670" s="22" t="s">
        <v>1067</v>
      </c>
      <c r="C670" s="36">
        <v>1062276.56</v>
      </c>
      <c r="D670" s="37">
        <v>525000</v>
      </c>
      <c r="E670" s="37">
        <v>834000</v>
      </c>
      <c r="F670" s="38">
        <f t="shared" si="65"/>
        <v>-228276.56000000006</v>
      </c>
      <c r="G670" s="39">
        <f t="shared" si="66"/>
        <v>-0.21489371844936506</v>
      </c>
      <c r="H670" s="40">
        <f t="shared" si="61"/>
        <v>-0.37050359712230213</v>
      </c>
      <c r="I670" s="97" t="s">
        <v>1598</v>
      </c>
      <c r="J670" s="47"/>
      <c r="K670" s="47"/>
      <c r="L670" s="47">
        <v>1</v>
      </c>
      <c r="M670" s="47"/>
      <c r="N670" s="47"/>
      <c r="O670" s="98" t="s">
        <v>1068</v>
      </c>
      <c r="P670" s="99" t="s">
        <v>62</v>
      </c>
      <c r="Q670" s="256"/>
      <c r="R670" s="289">
        <v>1234</v>
      </c>
      <c r="S670" s="256" t="s">
        <v>1705</v>
      </c>
      <c r="T670" s="319">
        <f>E670/R670</f>
        <v>675.85089141004858</v>
      </c>
    </row>
    <row r="671" spans="1:20" ht="91.5" customHeight="1" x14ac:dyDescent="0.25">
      <c r="A671" s="35">
        <v>506</v>
      </c>
      <c r="B671" s="22" t="s">
        <v>1069</v>
      </c>
      <c r="C671" s="36">
        <v>10537800</v>
      </c>
      <c r="D671" s="37">
        <v>4676000</v>
      </c>
      <c r="E671" s="37">
        <v>10537800</v>
      </c>
      <c r="F671" s="38">
        <f t="shared" si="65"/>
        <v>0</v>
      </c>
      <c r="G671" s="39">
        <f t="shared" si="66"/>
        <v>0</v>
      </c>
      <c r="H671" s="40">
        <f t="shared" si="61"/>
        <v>-0.55626411584960811</v>
      </c>
      <c r="I671" s="97" t="s">
        <v>1600</v>
      </c>
      <c r="J671" s="47"/>
      <c r="K671" s="47"/>
      <c r="L671" s="47">
        <v>1</v>
      </c>
      <c r="M671" s="47"/>
      <c r="N671" s="47"/>
      <c r="O671" s="98" t="s">
        <v>1070</v>
      </c>
      <c r="P671" s="99" t="s">
        <v>62</v>
      </c>
      <c r="Q671" s="256"/>
      <c r="R671" s="278"/>
      <c r="S671" s="312"/>
      <c r="T671" s="312"/>
    </row>
    <row r="672" spans="1:20" ht="45" customHeight="1" x14ac:dyDescent="0.25">
      <c r="A672" s="35">
        <v>507</v>
      </c>
      <c r="B672" s="22" t="s">
        <v>1071</v>
      </c>
      <c r="C672" s="36">
        <v>10446045.01</v>
      </c>
      <c r="D672" s="37">
        <v>1791421</v>
      </c>
      <c r="E672" s="37">
        <v>4103351</v>
      </c>
      <c r="F672" s="38">
        <f t="shared" si="65"/>
        <v>-6342694.0099999998</v>
      </c>
      <c r="G672" s="39">
        <f t="shared" si="66"/>
        <v>-0.6071861650919691</v>
      </c>
      <c r="H672" s="40">
        <f t="shared" si="61"/>
        <v>-0.56342486908870337</v>
      </c>
      <c r="I672" s="97" t="s">
        <v>1601</v>
      </c>
      <c r="J672" s="47"/>
      <c r="K672" s="47"/>
      <c r="L672" s="47">
        <v>1</v>
      </c>
      <c r="M672" s="47"/>
      <c r="N672" s="47"/>
      <c r="O672" s="124" t="s">
        <v>1602</v>
      </c>
      <c r="P672" s="109" t="s">
        <v>62</v>
      </c>
      <c r="Q672" s="256"/>
      <c r="R672" s="289">
        <v>971.1</v>
      </c>
      <c r="S672" s="256" t="s">
        <v>2058</v>
      </c>
      <c r="T672" s="319">
        <f>E672/R672</f>
        <v>4225.4669961898881</v>
      </c>
    </row>
    <row r="673" spans="1:20" ht="92.4" x14ac:dyDescent="0.25">
      <c r="A673" s="35">
        <v>508</v>
      </c>
      <c r="B673" s="22" t="s">
        <v>1072</v>
      </c>
      <c r="C673" s="36">
        <v>9651450.4000000004</v>
      </c>
      <c r="D673" s="37">
        <v>1641000</v>
      </c>
      <c r="E673" s="37">
        <v>3021000</v>
      </c>
      <c r="F673" s="38">
        <f t="shared" si="65"/>
        <v>-6630450.4000000004</v>
      </c>
      <c r="G673" s="39">
        <f t="shared" si="66"/>
        <v>-0.6869900507389024</v>
      </c>
      <c r="H673" s="40">
        <f t="shared" ref="H673:H736" si="67">(D673-E673)/E673</f>
        <v>-0.45680238331678252</v>
      </c>
      <c r="I673" s="97" t="s">
        <v>1603</v>
      </c>
      <c r="J673" s="47"/>
      <c r="K673" s="47"/>
      <c r="L673" s="47">
        <v>1</v>
      </c>
      <c r="M673" s="47"/>
      <c r="N673" s="47"/>
      <c r="O673" s="98" t="s">
        <v>1073</v>
      </c>
      <c r="P673" s="99" t="s">
        <v>62</v>
      </c>
      <c r="Q673" s="256"/>
      <c r="R673" s="278"/>
      <c r="S673" s="312"/>
      <c r="T673" s="312"/>
    </row>
    <row r="674" spans="1:20" ht="79.2" x14ac:dyDescent="0.25">
      <c r="A674" s="35">
        <v>509</v>
      </c>
      <c r="B674" s="22" t="s">
        <v>1074</v>
      </c>
      <c r="C674" s="36">
        <v>217672248.78</v>
      </c>
      <c r="D674" s="37">
        <v>35461000</v>
      </c>
      <c r="E674" s="37">
        <v>61180000</v>
      </c>
      <c r="F674" s="38">
        <f t="shared" si="65"/>
        <v>-156492248.78</v>
      </c>
      <c r="G674" s="39">
        <f t="shared" si="66"/>
        <v>-0.71893523247497548</v>
      </c>
      <c r="H674" s="40">
        <f t="shared" si="67"/>
        <v>-0.42038247793396533</v>
      </c>
      <c r="I674" s="97" t="s">
        <v>1604</v>
      </c>
      <c r="J674" s="47"/>
      <c r="K674" s="47"/>
      <c r="L674" s="47">
        <v>1</v>
      </c>
      <c r="M674" s="47"/>
      <c r="N674" s="47"/>
      <c r="O674" s="98" t="s">
        <v>1075</v>
      </c>
      <c r="P674" s="99" t="s">
        <v>62</v>
      </c>
      <c r="Q674" s="256"/>
      <c r="R674" s="289">
        <v>29358</v>
      </c>
      <c r="S674" s="341" t="s">
        <v>2059</v>
      </c>
      <c r="T674" s="319">
        <f>E674/R674</f>
        <v>2083.9294229852171</v>
      </c>
    </row>
    <row r="675" spans="1:20" ht="76.5" customHeight="1" x14ac:dyDescent="0.25">
      <c r="A675" s="35">
        <v>510</v>
      </c>
      <c r="B675" s="22" t="s">
        <v>1076</v>
      </c>
      <c r="C675" s="36">
        <v>122434152.33</v>
      </c>
      <c r="D675" s="37">
        <v>22458000</v>
      </c>
      <c r="E675" s="37">
        <v>36480000</v>
      </c>
      <c r="F675" s="38">
        <f t="shared" si="65"/>
        <v>-85954152.329999998</v>
      </c>
      <c r="G675" s="39">
        <f t="shared" si="66"/>
        <v>-0.70204392070543764</v>
      </c>
      <c r="H675" s="40">
        <f t="shared" si="67"/>
        <v>-0.38437500000000002</v>
      </c>
      <c r="I675" s="97" t="s">
        <v>1605</v>
      </c>
      <c r="J675" s="47"/>
      <c r="K675" s="47"/>
      <c r="L675" s="47">
        <v>1</v>
      </c>
      <c r="M675" s="47"/>
      <c r="N675" s="47"/>
      <c r="O675" s="98" t="s">
        <v>1077</v>
      </c>
      <c r="P675" s="99" t="s">
        <v>62</v>
      </c>
      <c r="Q675" s="256"/>
      <c r="R675" s="292">
        <v>16513</v>
      </c>
      <c r="S675" s="351" t="s">
        <v>2059</v>
      </c>
      <c r="T675" s="319">
        <f>E675/R675</f>
        <v>2209.1685338823959</v>
      </c>
    </row>
    <row r="676" spans="1:20" ht="52.8" x14ac:dyDescent="0.25">
      <c r="A676" s="35">
        <v>511</v>
      </c>
      <c r="B676" s="22" t="s">
        <v>1078</v>
      </c>
      <c r="C676" s="36">
        <v>149581135.09</v>
      </c>
      <c r="D676" s="37">
        <v>80579000</v>
      </c>
      <c r="E676" s="37">
        <v>80579000</v>
      </c>
      <c r="F676" s="38">
        <f t="shared" si="65"/>
        <v>-69002135.090000004</v>
      </c>
      <c r="G676" s="39">
        <f t="shared" si="66"/>
        <v>-0.46130238982665017</v>
      </c>
      <c r="H676" s="40">
        <f t="shared" si="67"/>
        <v>0</v>
      </c>
      <c r="I676" s="23" t="s">
        <v>9</v>
      </c>
      <c r="J676" s="47">
        <v>1</v>
      </c>
      <c r="K676" s="47"/>
      <c r="L676" s="47"/>
      <c r="M676" s="47"/>
      <c r="N676" s="47"/>
      <c r="O676" s="98" t="s">
        <v>53</v>
      </c>
      <c r="P676" s="99" t="s">
        <v>9</v>
      </c>
      <c r="Q676" s="256"/>
      <c r="R676" s="278"/>
      <c r="S676" s="312"/>
      <c r="T676" s="312"/>
    </row>
    <row r="677" spans="1:20" ht="55.5" customHeight="1" x14ac:dyDescent="0.25">
      <c r="A677" s="35">
        <v>512</v>
      </c>
      <c r="B677" s="22" t="s">
        <v>1079</v>
      </c>
      <c r="C677" s="36">
        <v>1565317.9</v>
      </c>
      <c r="D677" s="37">
        <v>163000</v>
      </c>
      <c r="E677" s="37">
        <v>260000</v>
      </c>
      <c r="F677" s="38">
        <f t="shared" si="65"/>
        <v>-1305317.8999999999</v>
      </c>
      <c r="G677" s="39">
        <f t="shared" si="66"/>
        <v>-0.83389955484441847</v>
      </c>
      <c r="H677" s="40">
        <f t="shared" si="67"/>
        <v>-0.37307692307692308</v>
      </c>
      <c r="I677" s="97" t="s">
        <v>1606</v>
      </c>
      <c r="J677" s="47"/>
      <c r="K677" s="47"/>
      <c r="L677" s="47"/>
      <c r="M677" s="47">
        <v>1</v>
      </c>
      <c r="N677" s="47"/>
      <c r="O677" s="98" t="s">
        <v>1080</v>
      </c>
      <c r="P677" s="99" t="s">
        <v>9</v>
      </c>
      <c r="Q677" s="274" t="s">
        <v>62</v>
      </c>
      <c r="R677" s="289">
        <v>35.799999999999997</v>
      </c>
      <c r="S677" s="256" t="s">
        <v>2060</v>
      </c>
      <c r="T677" s="319">
        <f>E677/R677</f>
        <v>7262.5698324022351</v>
      </c>
    </row>
    <row r="678" spans="1:20" ht="55.5" customHeight="1" x14ac:dyDescent="0.25">
      <c r="A678" s="35">
        <v>513</v>
      </c>
      <c r="B678" s="22" t="s">
        <v>1081</v>
      </c>
      <c r="C678" s="36">
        <v>13054748</v>
      </c>
      <c r="D678" s="37">
        <v>4136300</v>
      </c>
      <c r="E678" s="37">
        <v>5557000</v>
      </c>
      <c r="F678" s="38">
        <f t="shared" si="65"/>
        <v>-7497748</v>
      </c>
      <c r="G678" s="39">
        <f t="shared" si="66"/>
        <v>-0.57433111692389616</v>
      </c>
      <c r="H678" s="40">
        <f t="shared" si="67"/>
        <v>-0.25565952852258411</v>
      </c>
      <c r="I678" s="97" t="s">
        <v>1607</v>
      </c>
      <c r="J678" s="47"/>
      <c r="K678" s="47"/>
      <c r="L678" s="47"/>
      <c r="M678" s="47">
        <v>1</v>
      </c>
      <c r="N678" s="47"/>
      <c r="O678" s="98" t="s">
        <v>1080</v>
      </c>
      <c r="P678" s="99" t="s">
        <v>9</v>
      </c>
      <c r="Q678" s="274" t="s">
        <v>62</v>
      </c>
      <c r="R678" s="292">
        <v>13300</v>
      </c>
      <c r="S678" s="256" t="s">
        <v>1800</v>
      </c>
      <c r="T678" s="319">
        <f>E678/R678</f>
        <v>417.81954887218046</v>
      </c>
    </row>
    <row r="679" spans="1:20" ht="66" x14ac:dyDescent="0.25">
      <c r="A679" s="35">
        <v>514</v>
      </c>
      <c r="B679" s="22" t="s">
        <v>1082</v>
      </c>
      <c r="C679" s="36">
        <v>18641486.460000001</v>
      </c>
      <c r="D679" s="37">
        <v>7170000</v>
      </c>
      <c r="E679" s="37">
        <v>8740000</v>
      </c>
      <c r="F679" s="38">
        <f t="shared" si="65"/>
        <v>-9901486.4600000009</v>
      </c>
      <c r="G679" s="39">
        <f t="shared" si="66"/>
        <v>-0.53115326834295817</v>
      </c>
      <c r="H679" s="40">
        <f t="shared" si="67"/>
        <v>-0.17963386727688788</v>
      </c>
      <c r="I679" s="97" t="s">
        <v>1608</v>
      </c>
      <c r="J679" s="47"/>
      <c r="K679" s="47"/>
      <c r="L679" s="47"/>
      <c r="M679" s="47">
        <v>1</v>
      </c>
      <c r="N679" s="47"/>
      <c r="O679" s="98" t="s">
        <v>1080</v>
      </c>
      <c r="P679" s="99" t="s">
        <v>9</v>
      </c>
      <c r="Q679" s="274" t="s">
        <v>62</v>
      </c>
    </row>
    <row r="680" spans="1:20" ht="55.5" customHeight="1" x14ac:dyDescent="0.25">
      <c r="A680" s="35">
        <v>515</v>
      </c>
      <c r="B680" s="22" t="s">
        <v>1083</v>
      </c>
      <c r="C680" s="36">
        <v>26128604</v>
      </c>
      <c r="D680" s="37">
        <v>2107420</v>
      </c>
      <c r="E680" s="37">
        <v>3768000</v>
      </c>
      <c r="F680" s="38">
        <f t="shared" si="65"/>
        <v>-22360604</v>
      </c>
      <c r="G680" s="39">
        <f t="shared" si="66"/>
        <v>-0.85579022897664181</v>
      </c>
      <c r="H680" s="40">
        <f t="shared" si="67"/>
        <v>-0.4407059447983015</v>
      </c>
      <c r="I680" s="97" t="s">
        <v>1609</v>
      </c>
      <c r="J680" s="47"/>
      <c r="K680" s="47"/>
      <c r="L680" s="47"/>
      <c r="M680" s="47">
        <v>1</v>
      </c>
      <c r="N680" s="47"/>
      <c r="O680" s="98" t="s">
        <v>1080</v>
      </c>
      <c r="P680" s="99" t="s">
        <v>9</v>
      </c>
      <c r="Q680" s="274" t="s">
        <v>62</v>
      </c>
      <c r="R680" s="289"/>
      <c r="S680" s="291"/>
      <c r="T680" s="291"/>
    </row>
    <row r="681" spans="1:20" ht="53.25" customHeight="1" x14ac:dyDescent="0.25">
      <c r="A681" s="35">
        <v>516</v>
      </c>
      <c r="B681" s="22" t="s">
        <v>1084</v>
      </c>
      <c r="C681" s="36">
        <v>192631729.19</v>
      </c>
      <c r="D681" s="37">
        <v>107562000</v>
      </c>
      <c r="E681" s="37">
        <v>105000000</v>
      </c>
      <c r="F681" s="38">
        <f t="shared" si="65"/>
        <v>-87631729.189999998</v>
      </c>
      <c r="G681" s="39">
        <f t="shared" si="66"/>
        <v>-0.45491845792219149</v>
      </c>
      <c r="H681" s="199">
        <f t="shared" si="67"/>
        <v>2.4400000000000002E-2</v>
      </c>
      <c r="I681" s="97" t="s">
        <v>1610</v>
      </c>
      <c r="J681" s="47"/>
      <c r="K681" s="47"/>
      <c r="L681" s="47"/>
      <c r="M681" s="47">
        <v>1</v>
      </c>
      <c r="N681" s="47">
        <v>1</v>
      </c>
      <c r="O681" s="98" t="s">
        <v>1080</v>
      </c>
      <c r="P681" s="99" t="s">
        <v>9</v>
      </c>
      <c r="Q681" s="274" t="s">
        <v>62</v>
      </c>
      <c r="R681" s="289">
        <v>3538.5</v>
      </c>
      <c r="S681" s="256" t="s">
        <v>1813</v>
      </c>
      <c r="T681" s="319">
        <f>E681/R681</f>
        <v>29673.59050445104</v>
      </c>
    </row>
    <row r="682" spans="1:20" ht="54" customHeight="1" x14ac:dyDescent="0.25">
      <c r="A682" s="35">
        <v>517</v>
      </c>
      <c r="B682" s="22" t="s">
        <v>1085</v>
      </c>
      <c r="C682" s="36">
        <v>22665000</v>
      </c>
      <c r="D682" s="37">
        <v>10000000</v>
      </c>
      <c r="E682" s="37">
        <v>10000000</v>
      </c>
      <c r="F682" s="38">
        <f t="shared" si="65"/>
        <v>-12665000</v>
      </c>
      <c r="G682" s="39">
        <f t="shared" si="66"/>
        <v>-0.55879108757996909</v>
      </c>
      <c r="H682" s="40">
        <f t="shared" si="67"/>
        <v>0</v>
      </c>
      <c r="I682" s="23" t="s">
        <v>9</v>
      </c>
      <c r="J682" s="47">
        <v>1</v>
      </c>
      <c r="K682" s="47"/>
      <c r="L682" s="47"/>
      <c r="M682" s="47"/>
      <c r="N682" s="52"/>
      <c r="O682" s="98" t="s">
        <v>53</v>
      </c>
      <c r="P682" s="99" t="s">
        <v>9</v>
      </c>
      <c r="Q682" s="256"/>
      <c r="R682" s="292">
        <v>300000</v>
      </c>
      <c r="S682" s="256" t="s">
        <v>2061</v>
      </c>
      <c r="T682" s="319">
        <f>E682/R682</f>
        <v>33.333333333333336</v>
      </c>
    </row>
    <row r="683" spans="1:20" ht="67.5" customHeight="1" x14ac:dyDescent="0.25">
      <c r="A683" s="503">
        <v>518</v>
      </c>
      <c r="B683" s="484" t="s">
        <v>1086</v>
      </c>
      <c r="C683" s="36">
        <v>34559784.090000004</v>
      </c>
      <c r="D683" s="37">
        <v>13522000</v>
      </c>
      <c r="E683" s="37">
        <v>18010000</v>
      </c>
      <c r="F683" s="38">
        <f t="shared" si="65"/>
        <v>-16549784.090000004</v>
      </c>
      <c r="G683" s="39">
        <f t="shared" si="66"/>
        <v>-0.47887405913478326</v>
      </c>
      <c r="H683" s="40">
        <f t="shared" si="67"/>
        <v>-0.24919489172681844</v>
      </c>
      <c r="I683" s="451" t="s">
        <v>1611</v>
      </c>
      <c r="J683" s="388"/>
      <c r="K683" s="388"/>
      <c r="L683" s="388">
        <v>1</v>
      </c>
      <c r="M683" s="473"/>
      <c r="N683" s="61"/>
      <c r="O683" s="479" t="s">
        <v>1087</v>
      </c>
      <c r="P683" s="494" t="s">
        <v>62</v>
      </c>
      <c r="Q683" s="383"/>
      <c r="R683" s="293">
        <v>9361</v>
      </c>
      <c r="S683" s="348" t="s">
        <v>1800</v>
      </c>
      <c r="T683" s="319">
        <f>E683/R683</f>
        <v>1923.9397500267066</v>
      </c>
    </row>
    <row r="684" spans="1:20" ht="13.2" x14ac:dyDescent="0.25">
      <c r="A684" s="505"/>
      <c r="B684" s="486"/>
      <c r="C684" s="36">
        <v>25948422.899999999</v>
      </c>
      <c r="D684" s="37">
        <v>6011000</v>
      </c>
      <c r="E684" s="37">
        <v>10279000</v>
      </c>
      <c r="F684" s="38">
        <f t="shared" si="65"/>
        <v>-15669422.899999999</v>
      </c>
      <c r="G684" s="39">
        <f t="shared" si="66"/>
        <v>-0.60386802544365803</v>
      </c>
      <c r="H684" s="40">
        <f t="shared" si="67"/>
        <v>-0.41521548788792684</v>
      </c>
      <c r="I684" s="453"/>
      <c r="J684" s="402"/>
      <c r="K684" s="402"/>
      <c r="L684" s="402"/>
      <c r="M684" s="402"/>
      <c r="N684" s="48"/>
      <c r="O684" s="481"/>
      <c r="P684" s="495"/>
      <c r="Q684" s="384"/>
      <c r="R684" s="294">
        <v>21390</v>
      </c>
      <c r="S684" s="347" t="s">
        <v>1751</v>
      </c>
      <c r="T684" s="319">
        <f>E684/R684</f>
        <v>480.55165965404393</v>
      </c>
    </row>
    <row r="685" spans="1:20" ht="55.5" customHeight="1" x14ac:dyDescent="0.25">
      <c r="A685" s="35">
        <v>519</v>
      </c>
      <c r="B685" s="22" t="s">
        <v>1088</v>
      </c>
      <c r="C685" s="36">
        <v>4144466.55</v>
      </c>
      <c r="D685" s="37">
        <v>29923</v>
      </c>
      <c r="E685" s="37">
        <v>1522000</v>
      </c>
      <c r="F685" s="38">
        <f t="shared" si="65"/>
        <v>-2622466.5499999998</v>
      </c>
      <c r="G685" s="39">
        <f t="shared" si="66"/>
        <v>-0.63276335286141949</v>
      </c>
      <c r="H685" s="40">
        <f t="shared" si="67"/>
        <v>-0.98033968462549281</v>
      </c>
      <c r="I685" s="104" t="s">
        <v>1612</v>
      </c>
      <c r="J685" s="47"/>
      <c r="K685" s="47"/>
      <c r="L685" s="47"/>
      <c r="M685" s="47">
        <v>1</v>
      </c>
      <c r="N685" s="47"/>
      <c r="O685" s="98" t="s">
        <v>1080</v>
      </c>
      <c r="P685" s="99" t="s">
        <v>9</v>
      </c>
      <c r="Q685" s="256"/>
    </row>
    <row r="686" spans="1:20" ht="59.25" customHeight="1" x14ac:dyDescent="0.25">
      <c r="A686" s="35">
        <v>520</v>
      </c>
      <c r="B686" s="22" t="s">
        <v>1089</v>
      </c>
      <c r="C686" s="36">
        <v>36453999.119999997</v>
      </c>
      <c r="D686" s="37">
        <v>14000000</v>
      </c>
      <c r="E686" s="37">
        <v>24225113</v>
      </c>
      <c r="F686" s="38">
        <f t="shared" si="65"/>
        <v>-12228886.119999997</v>
      </c>
      <c r="G686" s="39">
        <f t="shared" si="66"/>
        <v>-0.33546075643840084</v>
      </c>
      <c r="H686" s="40">
        <f t="shared" si="67"/>
        <v>-0.42208731905605557</v>
      </c>
      <c r="I686" s="104" t="s">
        <v>1613</v>
      </c>
      <c r="J686" s="47"/>
      <c r="K686" s="47"/>
      <c r="L686" s="47">
        <v>1</v>
      </c>
      <c r="M686" s="47"/>
      <c r="N686" s="47"/>
      <c r="O686" s="98" t="s">
        <v>1090</v>
      </c>
      <c r="P686" s="99" t="s">
        <v>62</v>
      </c>
      <c r="Q686" s="256"/>
      <c r="R686" s="289"/>
      <c r="S686" s="291"/>
      <c r="T686" s="291"/>
    </row>
    <row r="687" spans="1:20" ht="45" customHeight="1" x14ac:dyDescent="0.25">
      <c r="A687" s="35">
        <v>521</v>
      </c>
      <c r="B687" s="22" t="s">
        <v>1091</v>
      </c>
      <c r="C687" s="36">
        <v>4298628.0599999996</v>
      </c>
      <c r="D687" s="37">
        <v>213300</v>
      </c>
      <c r="E687" s="37">
        <v>1287669</v>
      </c>
      <c r="F687" s="38">
        <f t="shared" si="65"/>
        <v>-3010959.0599999996</v>
      </c>
      <c r="G687" s="39">
        <f t="shared" si="66"/>
        <v>-0.70044651874347086</v>
      </c>
      <c r="H687" s="40">
        <f t="shared" si="67"/>
        <v>-0.83435184041861687</v>
      </c>
      <c r="I687" s="23" t="s">
        <v>1092</v>
      </c>
      <c r="J687" s="47"/>
      <c r="K687" s="47"/>
      <c r="L687" s="47"/>
      <c r="M687" s="47">
        <v>1</v>
      </c>
      <c r="N687" s="47"/>
      <c r="O687" s="98" t="s">
        <v>1093</v>
      </c>
      <c r="P687" s="99" t="s">
        <v>9</v>
      </c>
      <c r="Q687" s="274" t="s">
        <v>62</v>
      </c>
      <c r="R687" s="303">
        <v>2643</v>
      </c>
      <c r="S687" s="341" t="s">
        <v>1964</v>
      </c>
      <c r="T687" s="319">
        <f t="shared" ref="T687:T696" si="68">E687/R687</f>
        <v>487.19977298524407</v>
      </c>
    </row>
    <row r="688" spans="1:20" ht="45" customHeight="1" x14ac:dyDescent="0.25">
      <c r="A688" s="35">
        <v>522</v>
      </c>
      <c r="B688" s="22" t="s">
        <v>1094</v>
      </c>
      <c r="C688" s="36">
        <v>34532069</v>
      </c>
      <c r="D688" s="37">
        <v>16380000</v>
      </c>
      <c r="E688" s="37">
        <v>16907000</v>
      </c>
      <c r="F688" s="38">
        <f t="shared" si="65"/>
        <v>-17625069</v>
      </c>
      <c r="G688" s="39">
        <f t="shared" si="66"/>
        <v>-0.51039713258999919</v>
      </c>
      <c r="H688" s="40">
        <f t="shared" si="67"/>
        <v>-3.1170521085940733E-2</v>
      </c>
      <c r="I688" s="23" t="s">
        <v>1095</v>
      </c>
      <c r="J688" s="47"/>
      <c r="K688" s="47"/>
      <c r="L688" s="47"/>
      <c r="M688" s="47">
        <v>1</v>
      </c>
      <c r="N688" s="47">
        <v>1</v>
      </c>
      <c r="O688" s="98" t="s">
        <v>1093</v>
      </c>
      <c r="P688" s="99" t="s">
        <v>9</v>
      </c>
      <c r="Q688" s="256"/>
      <c r="R688" s="303">
        <v>15950</v>
      </c>
      <c r="S688" s="347" t="s">
        <v>1800</v>
      </c>
      <c r="T688" s="319">
        <f t="shared" si="68"/>
        <v>1060</v>
      </c>
    </row>
    <row r="689" spans="1:20" ht="75.75" customHeight="1" x14ac:dyDescent="0.25">
      <c r="A689" s="35">
        <v>523</v>
      </c>
      <c r="B689" s="22" t="s">
        <v>1096</v>
      </c>
      <c r="C689" s="36">
        <v>30755889</v>
      </c>
      <c r="D689" s="37">
        <v>9960000</v>
      </c>
      <c r="E689" s="37">
        <v>6053400</v>
      </c>
      <c r="F689" s="38">
        <f t="shared" si="65"/>
        <v>-24702489</v>
      </c>
      <c r="G689" s="39">
        <f t="shared" si="66"/>
        <v>-0.80317915700632159</v>
      </c>
      <c r="H689" s="199">
        <f t="shared" si="67"/>
        <v>0.64535632867479431</v>
      </c>
      <c r="I689" s="23" t="s">
        <v>1097</v>
      </c>
      <c r="J689" s="47"/>
      <c r="K689" s="47"/>
      <c r="L689" s="47">
        <v>1</v>
      </c>
      <c r="M689" s="47"/>
      <c r="N689" s="47">
        <v>1</v>
      </c>
      <c r="O689" s="98" t="s">
        <v>1098</v>
      </c>
      <c r="P689" s="99" t="s">
        <v>62</v>
      </c>
      <c r="Q689" s="274" t="s">
        <v>62</v>
      </c>
      <c r="R689" s="303">
        <v>51300</v>
      </c>
      <c r="S689" s="256" t="s">
        <v>1854</v>
      </c>
      <c r="T689" s="319">
        <f t="shared" si="68"/>
        <v>118</v>
      </c>
    </row>
    <row r="690" spans="1:20" ht="84" customHeight="1" x14ac:dyDescent="0.25">
      <c r="A690" s="35">
        <v>524</v>
      </c>
      <c r="B690" s="22" t="s">
        <v>1099</v>
      </c>
      <c r="C690" s="36">
        <v>150892492.31999999</v>
      </c>
      <c r="D690" s="37">
        <v>91393000</v>
      </c>
      <c r="E690" s="37">
        <v>102374272</v>
      </c>
      <c r="F690" s="38">
        <f t="shared" si="65"/>
        <v>-48518220.319999993</v>
      </c>
      <c r="G690" s="39">
        <f t="shared" si="66"/>
        <v>-0.32154164580373334</v>
      </c>
      <c r="H690" s="40">
        <f t="shared" si="67"/>
        <v>-0.10726593494115397</v>
      </c>
      <c r="I690" s="104" t="s">
        <v>1614</v>
      </c>
      <c r="J690" s="47"/>
      <c r="K690" s="47"/>
      <c r="L690" s="47">
        <v>1</v>
      </c>
      <c r="M690" s="47"/>
      <c r="N690" s="47">
        <v>1</v>
      </c>
      <c r="O690" s="98" t="s">
        <v>1100</v>
      </c>
      <c r="P690" s="99" t="s">
        <v>62</v>
      </c>
      <c r="Q690" s="274" t="s">
        <v>62</v>
      </c>
      <c r="R690" s="303">
        <v>12784</v>
      </c>
      <c r="S690" s="256" t="s">
        <v>2062</v>
      </c>
      <c r="T690" s="319">
        <f t="shared" si="68"/>
        <v>8008</v>
      </c>
    </row>
    <row r="691" spans="1:20" ht="79.5" customHeight="1" x14ac:dyDescent="0.25">
      <c r="A691" s="35">
        <v>525</v>
      </c>
      <c r="B691" s="22" t="s">
        <v>1101</v>
      </c>
      <c r="C691" s="36">
        <v>4278578.7</v>
      </c>
      <c r="D691" s="37">
        <v>1984000</v>
      </c>
      <c r="E691" s="37">
        <v>2379553</v>
      </c>
      <c r="F691" s="38">
        <f t="shared" si="65"/>
        <v>-1899025.7000000002</v>
      </c>
      <c r="G691" s="39">
        <f t="shared" si="66"/>
        <v>-0.4438449852517613</v>
      </c>
      <c r="H691" s="40">
        <f t="shared" si="67"/>
        <v>-0.16622995999668846</v>
      </c>
      <c r="I691" s="23" t="s">
        <v>1102</v>
      </c>
      <c r="J691" s="47"/>
      <c r="K691" s="47"/>
      <c r="L691" s="47">
        <v>1</v>
      </c>
      <c r="M691" s="47"/>
      <c r="N691" s="47"/>
      <c r="O691" s="98" t="s">
        <v>1103</v>
      </c>
      <c r="P691" s="99" t="s">
        <v>62</v>
      </c>
      <c r="Q691" s="274" t="s">
        <v>62</v>
      </c>
      <c r="R691" s="304">
        <v>116.6</v>
      </c>
      <c r="S691" s="349" t="s">
        <v>1765</v>
      </c>
      <c r="T691" s="319">
        <f t="shared" si="68"/>
        <v>20407.830188679247</v>
      </c>
    </row>
    <row r="692" spans="1:20" ht="45" customHeight="1" x14ac:dyDescent="0.25">
      <c r="A692" s="35">
        <v>526</v>
      </c>
      <c r="B692" s="22" t="s">
        <v>1104</v>
      </c>
      <c r="C692" s="36">
        <v>13004218.289999999</v>
      </c>
      <c r="D692" s="37">
        <v>2637000</v>
      </c>
      <c r="E692" s="37">
        <v>4056483</v>
      </c>
      <c r="F692" s="38">
        <f t="shared" si="65"/>
        <v>-8947735.2899999991</v>
      </c>
      <c r="G692" s="39">
        <f t="shared" si="66"/>
        <v>-0.6880640643260072</v>
      </c>
      <c r="H692" s="40">
        <f t="shared" si="67"/>
        <v>-0.34992948324940593</v>
      </c>
      <c r="I692" s="23" t="s">
        <v>1105</v>
      </c>
      <c r="J692" s="47"/>
      <c r="K692" s="47"/>
      <c r="L692" s="47"/>
      <c r="M692" s="47">
        <v>1</v>
      </c>
      <c r="N692" s="47"/>
      <c r="O692" s="98" t="s">
        <v>1106</v>
      </c>
      <c r="P692" s="99" t="s">
        <v>9</v>
      </c>
      <c r="Q692" s="274" t="s">
        <v>62</v>
      </c>
      <c r="R692" s="303">
        <v>3867</v>
      </c>
      <c r="S692" s="256" t="s">
        <v>1624</v>
      </c>
      <c r="T692" s="319">
        <f t="shared" si="68"/>
        <v>1049</v>
      </c>
    </row>
    <row r="693" spans="1:20" ht="62.25" customHeight="1" x14ac:dyDescent="0.25">
      <c r="A693" s="35">
        <v>527</v>
      </c>
      <c r="B693" s="22" t="s">
        <v>1107</v>
      </c>
      <c r="C693" s="36">
        <v>16417618.92</v>
      </c>
      <c r="D693" s="37">
        <v>2250690</v>
      </c>
      <c r="E693" s="37">
        <v>2187167</v>
      </c>
      <c r="F693" s="38">
        <f t="shared" si="65"/>
        <v>-14230451.92</v>
      </c>
      <c r="G693" s="39">
        <f t="shared" si="66"/>
        <v>-0.86677928080450295</v>
      </c>
      <c r="H693" s="199">
        <f t="shared" si="67"/>
        <v>2.9043506965860402E-2</v>
      </c>
      <c r="I693" s="23" t="s">
        <v>1108</v>
      </c>
      <c r="J693" s="47"/>
      <c r="K693" s="47"/>
      <c r="L693" s="47">
        <v>1</v>
      </c>
      <c r="M693" s="47"/>
      <c r="N693" s="47">
        <v>1</v>
      </c>
      <c r="O693" s="98" t="s">
        <v>1109</v>
      </c>
      <c r="P693" s="99" t="s">
        <v>62</v>
      </c>
      <c r="Q693" s="274" t="s">
        <v>62</v>
      </c>
      <c r="R693" s="303">
        <v>20628</v>
      </c>
      <c r="S693" s="256" t="s">
        <v>1704</v>
      </c>
      <c r="T693" s="319">
        <f t="shared" si="68"/>
        <v>106.02903820050417</v>
      </c>
    </row>
    <row r="694" spans="1:20" ht="69" customHeight="1" x14ac:dyDescent="0.25">
      <c r="A694" s="35">
        <v>528</v>
      </c>
      <c r="B694" s="22" t="s">
        <v>1110</v>
      </c>
      <c r="C694" s="36">
        <v>38267648.979999997</v>
      </c>
      <c r="D694" s="37">
        <v>7879000</v>
      </c>
      <c r="E694" s="37">
        <v>25696432</v>
      </c>
      <c r="F694" s="38">
        <f t="shared" si="65"/>
        <v>-12571216.979999997</v>
      </c>
      <c r="G694" s="39">
        <f t="shared" si="66"/>
        <v>-0.32850769030964383</v>
      </c>
      <c r="H694" s="40">
        <f t="shared" si="67"/>
        <v>-0.69338155585180072</v>
      </c>
      <c r="I694" s="104" t="s">
        <v>1615</v>
      </c>
      <c r="J694" s="47"/>
      <c r="K694" s="47"/>
      <c r="L694" s="47">
        <v>1</v>
      </c>
      <c r="M694" s="47"/>
      <c r="N694" s="47"/>
      <c r="O694" s="98" t="s">
        <v>1111</v>
      </c>
      <c r="P694" s="99" t="s">
        <v>62</v>
      </c>
      <c r="Q694" s="274" t="s">
        <v>62</v>
      </c>
      <c r="R694" s="303">
        <v>44000</v>
      </c>
      <c r="S694" s="360" t="s">
        <v>2063</v>
      </c>
      <c r="T694" s="319">
        <f t="shared" si="68"/>
        <v>584.00981818181822</v>
      </c>
    </row>
    <row r="695" spans="1:20" ht="87.75" customHeight="1" x14ac:dyDescent="0.25">
      <c r="A695" s="35">
        <v>529</v>
      </c>
      <c r="B695" s="22" t="s">
        <v>1112</v>
      </c>
      <c r="C695" s="36">
        <v>7804745</v>
      </c>
      <c r="D695" s="37">
        <v>1664000</v>
      </c>
      <c r="E695" s="37">
        <v>1562600</v>
      </c>
      <c r="F695" s="38">
        <f t="shared" si="65"/>
        <v>-6242145</v>
      </c>
      <c r="G695" s="39">
        <f t="shared" si="66"/>
        <v>-0.7997884620189385</v>
      </c>
      <c r="H695" s="199">
        <f t="shared" si="67"/>
        <v>6.4891846921797003E-2</v>
      </c>
      <c r="I695" s="104" t="s">
        <v>1616</v>
      </c>
      <c r="J695" s="47"/>
      <c r="K695" s="47"/>
      <c r="L695" s="47">
        <v>1</v>
      </c>
      <c r="M695" s="47"/>
      <c r="N695" s="47">
        <v>1</v>
      </c>
      <c r="O695" s="98" t="s">
        <v>1113</v>
      </c>
      <c r="P695" s="99" t="s">
        <v>62</v>
      </c>
      <c r="Q695" s="274" t="s">
        <v>62</v>
      </c>
      <c r="R695" s="303">
        <v>6500</v>
      </c>
      <c r="S695" s="361" t="s">
        <v>2064</v>
      </c>
      <c r="T695" s="319">
        <f t="shared" si="68"/>
        <v>240.4</v>
      </c>
    </row>
    <row r="696" spans="1:20" ht="89.25" customHeight="1" x14ac:dyDescent="0.25">
      <c r="A696" s="35">
        <v>530</v>
      </c>
      <c r="B696" s="22" t="s">
        <v>1114</v>
      </c>
      <c r="C696" s="36">
        <v>9556695.2400000002</v>
      </c>
      <c r="D696" s="37">
        <v>3497000</v>
      </c>
      <c r="E696" s="37">
        <v>3487440</v>
      </c>
      <c r="F696" s="38">
        <f t="shared" si="65"/>
        <v>-6069255.2400000002</v>
      </c>
      <c r="G696" s="39">
        <f t="shared" si="66"/>
        <v>-0.63507887272546326</v>
      </c>
      <c r="H696" s="199">
        <f t="shared" si="67"/>
        <v>2.7412657995549744E-3</v>
      </c>
      <c r="I696" s="104" t="s">
        <v>1617</v>
      </c>
      <c r="J696" s="47"/>
      <c r="K696" s="47">
        <v>1</v>
      </c>
      <c r="L696" s="47"/>
      <c r="M696" s="47"/>
      <c r="N696" s="47">
        <v>1</v>
      </c>
      <c r="O696" s="98" t="s">
        <v>1115</v>
      </c>
      <c r="P696" s="99" t="s">
        <v>9</v>
      </c>
      <c r="Q696" s="274" t="s">
        <v>62</v>
      </c>
      <c r="R696" s="303">
        <v>1321</v>
      </c>
      <c r="S696" s="256" t="s">
        <v>2065</v>
      </c>
      <c r="T696" s="319">
        <f t="shared" si="68"/>
        <v>2640</v>
      </c>
    </row>
    <row r="697" spans="1:20" ht="42.75" customHeight="1" x14ac:dyDescent="0.25">
      <c r="A697" s="35">
        <v>531</v>
      </c>
      <c r="B697" s="22" t="s">
        <v>1116</v>
      </c>
      <c r="C697" s="36">
        <v>1146195</v>
      </c>
      <c r="D697" s="37">
        <v>114000</v>
      </c>
      <c r="E697" s="37">
        <v>136000</v>
      </c>
      <c r="F697" s="38">
        <f t="shared" si="65"/>
        <v>-1010195</v>
      </c>
      <c r="G697" s="39">
        <f t="shared" si="66"/>
        <v>-0.8813465422550264</v>
      </c>
      <c r="H697" s="40">
        <f t="shared" si="67"/>
        <v>-0.16176470588235295</v>
      </c>
      <c r="I697" s="23" t="s">
        <v>1117</v>
      </c>
      <c r="J697" s="47"/>
      <c r="K697" s="47"/>
      <c r="L697" s="47"/>
      <c r="M697" s="47">
        <v>1</v>
      </c>
      <c r="N697" s="47"/>
      <c r="O697" s="98" t="s">
        <v>1039</v>
      </c>
      <c r="P697" s="99" t="s">
        <v>9</v>
      </c>
      <c r="Q697" s="256"/>
    </row>
    <row r="698" spans="1:20" ht="42" customHeight="1" x14ac:dyDescent="0.25">
      <c r="A698" s="35">
        <v>532</v>
      </c>
      <c r="B698" s="22" t="s">
        <v>1118</v>
      </c>
      <c r="C698" s="36">
        <v>28020204.420000002</v>
      </c>
      <c r="D698" s="37">
        <v>11180000</v>
      </c>
      <c r="E698" s="37">
        <v>11193000</v>
      </c>
      <c r="F698" s="38">
        <f t="shared" si="65"/>
        <v>-16827204.420000002</v>
      </c>
      <c r="G698" s="39">
        <f t="shared" si="66"/>
        <v>-0.60053824618028961</v>
      </c>
      <c r="H698" s="40">
        <f t="shared" si="67"/>
        <v>-1.1614401858304297E-3</v>
      </c>
      <c r="I698" s="23" t="s">
        <v>1119</v>
      </c>
      <c r="J698" s="47"/>
      <c r="K698" s="47"/>
      <c r="L698" s="47"/>
      <c r="M698" s="47">
        <v>1</v>
      </c>
      <c r="N698" s="47">
        <v>1</v>
      </c>
      <c r="O698" s="98" t="s">
        <v>1039</v>
      </c>
      <c r="P698" s="99" t="s">
        <v>9</v>
      </c>
      <c r="Q698" s="256"/>
    </row>
    <row r="699" spans="1:20" ht="45" customHeight="1" x14ac:dyDescent="0.25">
      <c r="A699" s="35">
        <v>533</v>
      </c>
      <c r="B699" s="22" t="s">
        <v>1120</v>
      </c>
      <c r="C699" s="36">
        <v>45497195.520000003</v>
      </c>
      <c r="D699" s="37">
        <v>16437000</v>
      </c>
      <c r="E699" s="37">
        <v>16780000</v>
      </c>
      <c r="F699" s="38">
        <f t="shared" si="65"/>
        <v>-28717195.520000003</v>
      </c>
      <c r="G699" s="39">
        <f t="shared" si="66"/>
        <v>-0.63118605865225874</v>
      </c>
      <c r="H699" s="40">
        <f t="shared" si="67"/>
        <v>-2.0441001191895115E-2</v>
      </c>
      <c r="I699" s="23" t="s">
        <v>1121</v>
      </c>
      <c r="J699" s="47"/>
      <c r="K699" s="47"/>
      <c r="L699" s="47"/>
      <c r="M699" s="47">
        <v>1</v>
      </c>
      <c r="N699" s="47">
        <v>1</v>
      </c>
      <c r="O699" s="98" t="s">
        <v>1039</v>
      </c>
      <c r="P699" s="99" t="s">
        <v>9</v>
      </c>
      <c r="Q699" s="256"/>
    </row>
    <row r="700" spans="1:20" ht="44.25" customHeight="1" x14ac:dyDescent="0.25">
      <c r="A700" s="35">
        <v>534</v>
      </c>
      <c r="B700" s="22" t="s">
        <v>1122</v>
      </c>
      <c r="C700" s="36">
        <v>10700284.800000001</v>
      </c>
      <c r="D700" s="37">
        <v>3713000</v>
      </c>
      <c r="E700" s="37">
        <v>3645000</v>
      </c>
      <c r="F700" s="38">
        <f t="shared" si="65"/>
        <v>-7055284.8000000007</v>
      </c>
      <c r="G700" s="39">
        <f t="shared" si="66"/>
        <v>-0.65935486128369225</v>
      </c>
      <c r="H700" s="40">
        <f t="shared" si="67"/>
        <v>1.8655692729766804E-2</v>
      </c>
      <c r="I700" s="23" t="s">
        <v>1123</v>
      </c>
      <c r="J700" s="47"/>
      <c r="K700" s="47"/>
      <c r="L700" s="47"/>
      <c r="M700" s="47">
        <v>1</v>
      </c>
      <c r="N700" s="47">
        <v>1</v>
      </c>
      <c r="O700" s="98" t="s">
        <v>1039</v>
      </c>
      <c r="P700" s="99" t="s">
        <v>9</v>
      </c>
      <c r="Q700" s="256"/>
    </row>
    <row r="701" spans="1:20" ht="44.25" customHeight="1" x14ac:dyDescent="0.25">
      <c r="A701" s="35">
        <v>535</v>
      </c>
      <c r="B701" s="22" t="s">
        <v>1124</v>
      </c>
      <c r="C701" s="36">
        <v>507630702.01999998</v>
      </c>
      <c r="D701" s="37">
        <v>40518000</v>
      </c>
      <c r="E701" s="37">
        <v>42930000</v>
      </c>
      <c r="F701" s="38">
        <f t="shared" si="65"/>
        <v>-464700702.01999998</v>
      </c>
      <c r="G701" s="39">
        <f t="shared" si="66"/>
        <v>-0.91543064706454924</v>
      </c>
      <c r="H701" s="40">
        <f t="shared" si="67"/>
        <v>-5.6184486373165615E-2</v>
      </c>
      <c r="I701" s="23" t="s">
        <v>1125</v>
      </c>
      <c r="J701" s="47"/>
      <c r="K701" s="47"/>
      <c r="L701" s="47"/>
      <c r="M701" s="47">
        <v>1</v>
      </c>
      <c r="N701" s="47">
        <v>1</v>
      </c>
      <c r="O701" s="98" t="s">
        <v>1039</v>
      </c>
      <c r="P701" s="99" t="s">
        <v>9</v>
      </c>
      <c r="Q701" s="256"/>
    </row>
    <row r="702" spans="1:20" ht="44.25" customHeight="1" x14ac:dyDescent="0.25">
      <c r="A702" s="35">
        <v>536</v>
      </c>
      <c r="B702" s="22" t="s">
        <v>1126</v>
      </c>
      <c r="C702" s="36">
        <v>414166637.76999998</v>
      </c>
      <c r="D702" s="37">
        <v>158703728.81</v>
      </c>
      <c r="E702" s="37">
        <v>160813000</v>
      </c>
      <c r="F702" s="38">
        <f t="shared" si="65"/>
        <v>-253353637.76999998</v>
      </c>
      <c r="G702" s="39">
        <f t="shared" si="66"/>
        <v>-0.61171908759752736</v>
      </c>
      <c r="H702" s="40">
        <f t="shared" si="67"/>
        <v>-1.3116297749560033E-2</v>
      </c>
      <c r="I702" s="23" t="s">
        <v>1127</v>
      </c>
      <c r="J702" s="47"/>
      <c r="K702" s="47"/>
      <c r="L702" s="47"/>
      <c r="M702" s="47">
        <v>1</v>
      </c>
      <c r="N702" s="47">
        <v>1</v>
      </c>
      <c r="O702" s="98" t="s">
        <v>1039</v>
      </c>
      <c r="P702" s="99" t="s">
        <v>9</v>
      </c>
      <c r="Q702" s="256"/>
    </row>
    <row r="703" spans="1:20" ht="45" customHeight="1" x14ac:dyDescent="0.25">
      <c r="A703" s="35">
        <v>537</v>
      </c>
      <c r="B703" s="22" t="s">
        <v>1128</v>
      </c>
      <c r="C703" s="36">
        <v>28797443.620000001</v>
      </c>
      <c r="D703" s="37">
        <v>11824000</v>
      </c>
      <c r="E703" s="37">
        <v>14756000</v>
      </c>
      <c r="F703" s="38">
        <f t="shared" si="65"/>
        <v>-14041443.620000001</v>
      </c>
      <c r="G703" s="39">
        <f t="shared" si="66"/>
        <v>-0.48759340604275486</v>
      </c>
      <c r="H703" s="40">
        <f t="shared" si="67"/>
        <v>-0.19869883437245867</v>
      </c>
      <c r="I703" s="23" t="s">
        <v>1129</v>
      </c>
      <c r="J703" s="47"/>
      <c r="K703" s="47"/>
      <c r="L703" s="47"/>
      <c r="M703" s="47">
        <v>1</v>
      </c>
      <c r="N703" s="47"/>
      <c r="O703" s="98" t="s">
        <v>1039</v>
      </c>
      <c r="P703" s="99" t="s">
        <v>9</v>
      </c>
      <c r="Q703" s="256"/>
    </row>
    <row r="704" spans="1:20" ht="42.75" customHeight="1" x14ac:dyDescent="0.25">
      <c r="A704" s="35">
        <v>538</v>
      </c>
      <c r="B704" s="22" t="s">
        <v>1130</v>
      </c>
      <c r="C704" s="36">
        <v>3737789.56</v>
      </c>
      <c r="D704" s="37">
        <v>1764000</v>
      </c>
      <c r="E704" s="37">
        <v>1971919.68</v>
      </c>
      <c r="F704" s="38">
        <f t="shared" si="65"/>
        <v>-1765869.8800000001</v>
      </c>
      <c r="G704" s="39">
        <f t="shared" si="66"/>
        <v>-0.47243694479150938</v>
      </c>
      <c r="H704" s="40">
        <f t="shared" si="67"/>
        <v>-0.10544023780928032</v>
      </c>
      <c r="I704" s="23" t="s">
        <v>1131</v>
      </c>
      <c r="J704" s="47"/>
      <c r="K704" s="47"/>
      <c r="L704" s="47"/>
      <c r="M704" s="47">
        <v>1</v>
      </c>
      <c r="N704" s="47">
        <v>1</v>
      </c>
      <c r="O704" s="98" t="s">
        <v>1039</v>
      </c>
      <c r="P704" s="99" t="s">
        <v>9</v>
      </c>
      <c r="Q704" s="256"/>
    </row>
    <row r="705" spans="1:20" ht="41.25" customHeight="1" x14ac:dyDescent="0.25">
      <c r="A705" s="35">
        <v>539</v>
      </c>
      <c r="B705" s="22" t="s">
        <v>1132</v>
      </c>
      <c r="C705" s="36">
        <v>221813111.12</v>
      </c>
      <c r="D705" s="37">
        <v>74020000</v>
      </c>
      <c r="E705" s="37">
        <v>81660000</v>
      </c>
      <c r="F705" s="38">
        <f t="shared" si="65"/>
        <v>-140153111.12</v>
      </c>
      <c r="G705" s="39">
        <f t="shared" si="66"/>
        <v>-0.63185223998854478</v>
      </c>
      <c r="H705" s="40">
        <f t="shared" si="67"/>
        <v>-9.3558657849620377E-2</v>
      </c>
      <c r="I705" s="23" t="s">
        <v>1133</v>
      </c>
      <c r="J705" s="47"/>
      <c r="K705" s="47"/>
      <c r="L705" s="47"/>
      <c r="M705" s="47">
        <v>1</v>
      </c>
      <c r="N705" s="47">
        <v>1</v>
      </c>
      <c r="O705" s="98" t="s">
        <v>1039</v>
      </c>
      <c r="P705" s="99" t="s">
        <v>9</v>
      </c>
      <c r="Q705" s="256"/>
    </row>
    <row r="706" spans="1:20" ht="48.75" customHeight="1" x14ac:dyDescent="0.25">
      <c r="A706" s="35">
        <v>540</v>
      </c>
      <c r="B706" s="22" t="s">
        <v>1134</v>
      </c>
      <c r="C706" s="36">
        <v>15128386.380000001</v>
      </c>
      <c r="D706" s="37">
        <v>1734000</v>
      </c>
      <c r="E706" s="37">
        <v>1932000</v>
      </c>
      <c r="F706" s="38">
        <f t="shared" si="65"/>
        <v>-13196386.380000001</v>
      </c>
      <c r="G706" s="39">
        <f t="shared" si="66"/>
        <v>-0.87229305548712466</v>
      </c>
      <c r="H706" s="40">
        <f t="shared" si="67"/>
        <v>-0.10248447204968944</v>
      </c>
      <c r="I706" s="23" t="s">
        <v>1135</v>
      </c>
      <c r="J706" s="47"/>
      <c r="K706" s="47"/>
      <c r="L706" s="47"/>
      <c r="M706" s="47">
        <v>1</v>
      </c>
      <c r="N706" s="47">
        <v>1</v>
      </c>
      <c r="O706" s="98" t="s">
        <v>1039</v>
      </c>
      <c r="P706" s="99" t="s">
        <v>9</v>
      </c>
      <c r="Q706" s="256"/>
    </row>
    <row r="707" spans="1:20" ht="94.5" customHeight="1" x14ac:dyDescent="0.25">
      <c r="A707" s="35">
        <v>541</v>
      </c>
      <c r="B707" s="22" t="s">
        <v>1136</v>
      </c>
      <c r="C707" s="36">
        <v>4722501.75</v>
      </c>
      <c r="D707" s="37">
        <v>1274230</v>
      </c>
      <c r="E707" s="37">
        <v>2200000</v>
      </c>
      <c r="F707" s="38">
        <f t="shared" si="65"/>
        <v>-2522501.75</v>
      </c>
      <c r="G707" s="39">
        <f t="shared" si="66"/>
        <v>-0.5341452229213044</v>
      </c>
      <c r="H707" s="40">
        <f t="shared" si="67"/>
        <v>-0.42080454545454543</v>
      </c>
      <c r="I707" s="23" t="s">
        <v>1137</v>
      </c>
      <c r="J707" s="47"/>
      <c r="K707" s="47"/>
      <c r="L707" s="47"/>
      <c r="M707" s="47">
        <v>1</v>
      </c>
      <c r="N707" s="47"/>
      <c r="O707" s="105" t="s">
        <v>1138</v>
      </c>
      <c r="P707" s="99" t="s">
        <v>62</v>
      </c>
      <c r="Q707" s="253" t="s">
        <v>1619</v>
      </c>
    </row>
    <row r="708" spans="1:20" ht="69.75" customHeight="1" x14ac:dyDescent="0.25">
      <c r="A708" s="35">
        <v>542</v>
      </c>
      <c r="B708" s="22" t="s">
        <v>1139</v>
      </c>
      <c r="C708" s="36">
        <v>26540774.039999999</v>
      </c>
      <c r="D708" s="37">
        <v>2905000</v>
      </c>
      <c r="E708" s="37">
        <v>5300000</v>
      </c>
      <c r="F708" s="38">
        <f t="shared" si="65"/>
        <v>-21240774.039999999</v>
      </c>
      <c r="G708" s="39">
        <f t="shared" si="66"/>
        <v>-0.80030725584671003</v>
      </c>
      <c r="H708" s="40">
        <f t="shared" si="67"/>
        <v>-0.4518867924528302</v>
      </c>
      <c r="I708" s="23" t="s">
        <v>1140</v>
      </c>
      <c r="J708" s="47"/>
      <c r="K708" s="47"/>
      <c r="L708" s="47"/>
      <c r="M708" s="47">
        <v>1</v>
      </c>
      <c r="N708" s="47"/>
      <c r="O708" s="98" t="s">
        <v>76</v>
      </c>
      <c r="P708" s="99" t="s">
        <v>9</v>
      </c>
      <c r="Q708" s="256"/>
      <c r="R708" s="289"/>
      <c r="S708" s="291"/>
      <c r="T708" s="291"/>
    </row>
    <row r="709" spans="1:20" ht="15" customHeight="1" x14ac:dyDescent="0.25">
      <c r="A709" s="500">
        <v>543</v>
      </c>
      <c r="B709" s="438" t="s">
        <v>1141</v>
      </c>
      <c r="C709" s="36">
        <v>86240468.400000006</v>
      </c>
      <c r="D709" s="37">
        <v>51735000</v>
      </c>
      <c r="E709" s="37">
        <v>51656360</v>
      </c>
      <c r="F709" s="38">
        <f t="shared" si="65"/>
        <v>-34584108.400000006</v>
      </c>
      <c r="G709" s="39">
        <f t="shared" si="66"/>
        <v>-0.40101948704165435</v>
      </c>
      <c r="H709" s="199">
        <f t="shared" si="67"/>
        <v>1.5223682040314105E-3</v>
      </c>
      <c r="I709" s="439" t="s">
        <v>1142</v>
      </c>
      <c r="J709" s="388"/>
      <c r="K709" s="388"/>
      <c r="L709" s="388"/>
      <c r="M709" s="388">
        <v>1</v>
      </c>
      <c r="N709" s="47">
        <v>1</v>
      </c>
      <c r="O709" s="403" t="s">
        <v>76</v>
      </c>
      <c r="P709" s="405" t="s">
        <v>9</v>
      </c>
      <c r="Q709" s="383"/>
      <c r="R709" s="267">
        <v>4055.6</v>
      </c>
      <c r="S709" s="346" t="s">
        <v>1618</v>
      </c>
      <c r="T709" s="319">
        <f>E709/R709</f>
        <v>12737.045073478646</v>
      </c>
    </row>
    <row r="710" spans="1:20" ht="17.25" customHeight="1" x14ac:dyDescent="0.25">
      <c r="A710" s="501"/>
      <c r="B710" s="438"/>
      <c r="C710" s="36">
        <v>107093401.68000001</v>
      </c>
      <c r="D710" s="37">
        <v>32783700</v>
      </c>
      <c r="E710" s="37">
        <v>31787293</v>
      </c>
      <c r="F710" s="38">
        <f t="shared" si="65"/>
        <v>-75306108.680000007</v>
      </c>
      <c r="G710" s="39">
        <f t="shared" si="66"/>
        <v>-0.70318159194362051</v>
      </c>
      <c r="H710" s="199">
        <f t="shared" si="67"/>
        <v>3.1346079076315182E-2</v>
      </c>
      <c r="I710" s="439"/>
      <c r="J710" s="389"/>
      <c r="K710" s="389"/>
      <c r="L710" s="389"/>
      <c r="M710" s="389"/>
      <c r="N710" s="47">
        <v>1</v>
      </c>
      <c r="O710" s="406"/>
      <c r="P710" s="405"/>
      <c r="Q710" s="394"/>
      <c r="R710" s="267">
        <v>2249.3000000000002</v>
      </c>
      <c r="S710" s="348" t="s">
        <v>1618</v>
      </c>
      <c r="T710" s="319">
        <f>E710/R710</f>
        <v>14132.082425643532</v>
      </c>
    </row>
    <row r="711" spans="1:20" ht="23.25" customHeight="1" x14ac:dyDescent="0.25">
      <c r="A711" s="502"/>
      <c r="B711" s="438"/>
      <c r="C711" s="36">
        <v>15181683.35</v>
      </c>
      <c r="D711" s="37">
        <v>3935500</v>
      </c>
      <c r="E711" s="37">
        <v>4493745</v>
      </c>
      <c r="F711" s="38">
        <f t="shared" si="65"/>
        <v>-10687938.35</v>
      </c>
      <c r="G711" s="39">
        <f t="shared" si="66"/>
        <v>-0.70400219156197852</v>
      </c>
      <c r="H711" s="40">
        <f t="shared" si="67"/>
        <v>-0.12422712014144105</v>
      </c>
      <c r="I711" s="439"/>
      <c r="J711" s="402"/>
      <c r="K711" s="402"/>
      <c r="L711" s="402"/>
      <c r="M711" s="402"/>
      <c r="N711" s="47"/>
      <c r="O711" s="404"/>
      <c r="P711" s="405"/>
      <c r="Q711" s="384"/>
      <c r="R711" s="303">
        <v>317.60000000000002</v>
      </c>
      <c r="S711" s="347"/>
      <c r="T711" s="319">
        <f>E711/R711</f>
        <v>14149.071158690176</v>
      </c>
    </row>
    <row r="712" spans="1:20" ht="79.2" x14ac:dyDescent="0.25">
      <c r="A712" s="35">
        <v>544</v>
      </c>
      <c r="B712" s="22" t="s">
        <v>1143</v>
      </c>
      <c r="C712" s="36">
        <v>153992660.16</v>
      </c>
      <c r="D712" s="37">
        <v>87278000</v>
      </c>
      <c r="E712" s="37">
        <v>94390000</v>
      </c>
      <c r="F712" s="38">
        <f t="shared" si="65"/>
        <v>-59602660.159999996</v>
      </c>
      <c r="G712" s="39">
        <f t="shared" si="66"/>
        <v>-0.38704870802330582</v>
      </c>
      <c r="H712" s="40">
        <f t="shared" si="67"/>
        <v>-7.5346964720839071E-2</v>
      </c>
      <c r="I712" s="23" t="s">
        <v>1144</v>
      </c>
      <c r="J712" s="47"/>
      <c r="K712" s="47"/>
      <c r="L712" s="47"/>
      <c r="M712" s="47">
        <v>1</v>
      </c>
      <c r="N712" s="47">
        <v>1</v>
      </c>
      <c r="O712" s="98" t="s">
        <v>76</v>
      </c>
      <c r="P712" s="99" t="s">
        <v>9</v>
      </c>
      <c r="Q712" s="253" t="s">
        <v>1619</v>
      </c>
      <c r="R712" s="305">
        <v>3221</v>
      </c>
      <c r="S712" s="256" t="s">
        <v>1813</v>
      </c>
      <c r="T712" s="319">
        <f>E712/R712</f>
        <v>29304.563800062093</v>
      </c>
    </row>
    <row r="713" spans="1:20" ht="79.2" x14ac:dyDescent="0.25">
      <c r="A713" s="35">
        <v>545</v>
      </c>
      <c r="B713" s="22" t="s">
        <v>1145</v>
      </c>
      <c r="C713" s="36">
        <v>55539312.82</v>
      </c>
      <c r="D713" s="37">
        <v>17865000</v>
      </c>
      <c r="E713" s="37">
        <v>22000000</v>
      </c>
      <c r="F713" s="38">
        <f t="shared" si="65"/>
        <v>-33539312.82</v>
      </c>
      <c r="G713" s="39">
        <f t="shared" si="66"/>
        <v>-0.60388418792107046</v>
      </c>
      <c r="H713" s="40">
        <f t="shared" si="67"/>
        <v>-0.18795454545454546</v>
      </c>
      <c r="I713" s="23" t="s">
        <v>1146</v>
      </c>
      <c r="J713" s="47"/>
      <c r="K713" s="47"/>
      <c r="L713" s="47"/>
      <c r="M713" s="47">
        <v>1</v>
      </c>
      <c r="N713" s="47"/>
      <c r="O713" s="98" t="s">
        <v>76</v>
      </c>
      <c r="P713" s="99" t="s">
        <v>9</v>
      </c>
      <c r="Q713" s="256"/>
      <c r="R713" s="305">
        <v>1314.6</v>
      </c>
      <c r="S713" s="256" t="s">
        <v>1919</v>
      </c>
      <c r="T713" s="319">
        <f>E713/R713</f>
        <v>16735.128556214819</v>
      </c>
    </row>
    <row r="714" spans="1:20" ht="77.25" customHeight="1" x14ac:dyDescent="0.25">
      <c r="A714" s="35">
        <v>546</v>
      </c>
      <c r="B714" s="104" t="s">
        <v>1147</v>
      </c>
      <c r="C714" s="36">
        <v>29710696.079999998</v>
      </c>
      <c r="D714" s="37">
        <v>6388000</v>
      </c>
      <c r="E714" s="37">
        <v>6388000</v>
      </c>
      <c r="F714" s="38">
        <f t="shared" si="65"/>
        <v>-23322696.079999998</v>
      </c>
      <c r="G714" s="39">
        <f t="shared" si="66"/>
        <v>-0.78499325687962807</v>
      </c>
      <c r="H714" s="40">
        <f t="shared" si="67"/>
        <v>0</v>
      </c>
      <c r="I714" s="23" t="s">
        <v>1148</v>
      </c>
      <c r="J714" s="47"/>
      <c r="K714" s="47"/>
      <c r="L714" s="47"/>
      <c r="M714" s="47">
        <v>1</v>
      </c>
      <c r="N714" s="47">
        <v>1</v>
      </c>
      <c r="O714" s="98" t="s">
        <v>1149</v>
      </c>
      <c r="P714" s="106" t="s">
        <v>9</v>
      </c>
      <c r="Q714" s="253" t="s">
        <v>1619</v>
      </c>
    </row>
    <row r="715" spans="1:20" ht="42" customHeight="1" x14ac:dyDescent="0.25">
      <c r="A715" s="35">
        <v>547</v>
      </c>
      <c r="B715" s="22" t="s">
        <v>1150</v>
      </c>
      <c r="C715" s="36">
        <v>28996430.100000001</v>
      </c>
      <c r="D715" s="37">
        <v>6813000</v>
      </c>
      <c r="E715" s="37">
        <v>6813000</v>
      </c>
      <c r="F715" s="38">
        <f t="shared" si="65"/>
        <v>-22183430.100000001</v>
      </c>
      <c r="G715" s="39">
        <f t="shared" si="66"/>
        <v>-0.76504004194640496</v>
      </c>
      <c r="H715" s="40">
        <f t="shared" si="67"/>
        <v>0</v>
      </c>
      <c r="I715" s="104" t="s">
        <v>1620</v>
      </c>
      <c r="J715" s="47">
        <v>1</v>
      </c>
      <c r="K715" s="47"/>
      <c r="L715" s="47"/>
      <c r="M715" s="47"/>
      <c r="N715" s="47"/>
      <c r="O715" s="98" t="s">
        <v>1151</v>
      </c>
      <c r="P715" s="99" t="s">
        <v>9</v>
      </c>
      <c r="Q715" s="256"/>
    </row>
    <row r="716" spans="1:20" ht="51" customHeight="1" x14ac:dyDescent="0.25">
      <c r="A716" s="500">
        <v>548</v>
      </c>
      <c r="B716" s="438" t="s">
        <v>1152</v>
      </c>
      <c r="C716" s="36">
        <v>13209468.6</v>
      </c>
      <c r="D716" s="37">
        <v>4525000</v>
      </c>
      <c r="E716" s="37">
        <v>8042000</v>
      </c>
      <c r="F716" s="38">
        <f t="shared" si="65"/>
        <v>-5167468.5999999996</v>
      </c>
      <c r="G716" s="39">
        <f t="shared" si="66"/>
        <v>-0.39119428316745458</v>
      </c>
      <c r="H716" s="40">
        <f t="shared" si="67"/>
        <v>-0.43732902263118628</v>
      </c>
      <c r="I716" s="439" t="s">
        <v>1153</v>
      </c>
      <c r="J716" s="388"/>
      <c r="K716" s="388"/>
      <c r="L716" s="388"/>
      <c r="M716" s="388">
        <v>1</v>
      </c>
      <c r="N716" s="47"/>
      <c r="O716" s="403" t="s">
        <v>76</v>
      </c>
      <c r="P716" s="440" t="s">
        <v>9</v>
      </c>
      <c r="Q716" s="372"/>
    </row>
    <row r="717" spans="1:20" ht="30" customHeight="1" x14ac:dyDescent="0.25">
      <c r="A717" s="502"/>
      <c r="B717" s="438"/>
      <c r="C717" s="36">
        <v>20789634.399999999</v>
      </c>
      <c r="D717" s="37">
        <v>7339000</v>
      </c>
      <c r="E717" s="37">
        <v>12651000</v>
      </c>
      <c r="F717" s="38">
        <f t="shared" ref="F717:F780" si="69">E717-C717</f>
        <v>-8138634.3999999985</v>
      </c>
      <c r="G717" s="39">
        <f t="shared" si="66"/>
        <v>-0.39147559035477791</v>
      </c>
      <c r="H717" s="40">
        <f t="shared" si="67"/>
        <v>-0.41988775590862382</v>
      </c>
      <c r="I717" s="439"/>
      <c r="J717" s="402"/>
      <c r="K717" s="402"/>
      <c r="L717" s="402"/>
      <c r="M717" s="402"/>
      <c r="N717" s="47"/>
      <c r="O717" s="404"/>
      <c r="P717" s="440"/>
      <c r="Q717" s="373"/>
    </row>
    <row r="718" spans="1:20" ht="12.75" customHeight="1" x14ac:dyDescent="0.25">
      <c r="A718" s="500">
        <v>549</v>
      </c>
      <c r="B718" s="438" t="s">
        <v>1154</v>
      </c>
      <c r="C718" s="36">
        <v>3155737.75</v>
      </c>
      <c r="D718" s="37">
        <v>1587000</v>
      </c>
      <c r="E718" s="37">
        <v>1773000</v>
      </c>
      <c r="F718" s="38">
        <f t="shared" si="69"/>
        <v>-1382737.75</v>
      </c>
      <c r="G718" s="39">
        <f t="shared" ref="G718:G781" si="70">F718/C718</f>
        <v>-0.4381662417924303</v>
      </c>
      <c r="H718" s="40">
        <f t="shared" si="67"/>
        <v>-0.10490693739424704</v>
      </c>
      <c r="I718" s="439" t="s">
        <v>1155</v>
      </c>
      <c r="J718" s="388"/>
      <c r="K718" s="388"/>
      <c r="L718" s="388">
        <v>1</v>
      </c>
      <c r="M718" s="388">
        <v>1</v>
      </c>
      <c r="N718" s="47">
        <v>1</v>
      </c>
      <c r="O718" s="403" t="s">
        <v>76</v>
      </c>
      <c r="P718" s="405" t="s">
        <v>9</v>
      </c>
      <c r="Q718" s="383"/>
    </row>
    <row r="719" spans="1:20" ht="13.2" x14ac:dyDescent="0.25">
      <c r="A719" s="501"/>
      <c r="B719" s="438"/>
      <c r="C719" s="36">
        <v>73905013.849999994</v>
      </c>
      <c r="D719" s="37">
        <v>19529000</v>
      </c>
      <c r="E719" s="37">
        <v>22174000</v>
      </c>
      <c r="F719" s="38">
        <f t="shared" si="69"/>
        <v>-51731013.849999994</v>
      </c>
      <c r="G719" s="39">
        <f t="shared" si="70"/>
        <v>-0.69996622901654459</v>
      </c>
      <c r="H719" s="40">
        <f t="shared" si="67"/>
        <v>-0.11928384594570217</v>
      </c>
      <c r="I719" s="439"/>
      <c r="J719" s="389"/>
      <c r="K719" s="389"/>
      <c r="L719" s="389"/>
      <c r="M719" s="389"/>
      <c r="N719" s="47"/>
      <c r="O719" s="406"/>
      <c r="P719" s="405"/>
      <c r="Q719" s="394"/>
    </row>
    <row r="720" spans="1:20" ht="18" customHeight="1" x14ac:dyDescent="0.25">
      <c r="A720" s="502"/>
      <c r="B720" s="438"/>
      <c r="C720" s="36">
        <v>13308589.140000001</v>
      </c>
      <c r="D720" s="37">
        <v>5835000</v>
      </c>
      <c r="E720" s="37">
        <v>7187000</v>
      </c>
      <c r="F720" s="38">
        <f t="shared" si="69"/>
        <v>-6121589.1400000006</v>
      </c>
      <c r="G720" s="39">
        <f t="shared" si="70"/>
        <v>-0.45997280970986532</v>
      </c>
      <c r="H720" s="40">
        <f t="shared" si="67"/>
        <v>-0.1881174342562961</v>
      </c>
      <c r="I720" s="439"/>
      <c r="J720" s="402"/>
      <c r="K720" s="402"/>
      <c r="L720" s="402"/>
      <c r="M720" s="402"/>
      <c r="N720" s="47"/>
      <c r="O720" s="404"/>
      <c r="P720" s="405"/>
      <c r="Q720" s="384"/>
    </row>
    <row r="721" spans="1:20" ht="79.2" x14ac:dyDescent="0.25">
      <c r="A721" s="35">
        <v>550</v>
      </c>
      <c r="B721" s="22" t="s">
        <v>1156</v>
      </c>
      <c r="C721" s="36">
        <v>250860197.30000001</v>
      </c>
      <c r="D721" s="37">
        <v>60590000</v>
      </c>
      <c r="E721" s="37">
        <v>73027000</v>
      </c>
      <c r="F721" s="38">
        <f t="shared" si="69"/>
        <v>-177833197.30000001</v>
      </c>
      <c r="G721" s="39">
        <f t="shared" si="70"/>
        <v>-0.70889363563455987</v>
      </c>
      <c r="H721" s="40">
        <f t="shared" si="67"/>
        <v>-0.17030687280047105</v>
      </c>
      <c r="I721" s="23" t="s">
        <v>1157</v>
      </c>
      <c r="J721" s="47"/>
      <c r="K721" s="47"/>
      <c r="L721" s="47">
        <v>1</v>
      </c>
      <c r="M721" s="47"/>
      <c r="N721" s="47"/>
      <c r="O721" s="98" t="s">
        <v>76</v>
      </c>
      <c r="P721" s="99" t="s">
        <v>9</v>
      </c>
      <c r="Q721" s="256"/>
      <c r="R721" s="289"/>
      <c r="S721" s="291"/>
      <c r="T721" s="291"/>
    </row>
    <row r="722" spans="1:20" ht="12.75" customHeight="1" x14ac:dyDescent="0.25">
      <c r="A722" s="500">
        <v>551</v>
      </c>
      <c r="B722" s="438" t="s">
        <v>1158</v>
      </c>
      <c r="C722" s="36">
        <v>7144446.1699999999</v>
      </c>
      <c r="D722" s="37">
        <v>4558719</v>
      </c>
      <c r="E722" s="37">
        <v>4558719</v>
      </c>
      <c r="F722" s="38">
        <f t="shared" si="69"/>
        <v>-2585727.17</v>
      </c>
      <c r="G722" s="39">
        <f t="shared" si="70"/>
        <v>-0.3619212894146559</v>
      </c>
      <c r="H722" s="40">
        <f t="shared" si="67"/>
        <v>0</v>
      </c>
      <c r="I722" s="439" t="s">
        <v>1159</v>
      </c>
      <c r="J722" s="388">
        <v>1</v>
      </c>
      <c r="K722" s="388"/>
      <c r="L722" s="388"/>
      <c r="M722" s="388">
        <v>1</v>
      </c>
      <c r="N722" s="47"/>
      <c r="O722" s="403" t="s">
        <v>1160</v>
      </c>
      <c r="P722" s="407" t="s">
        <v>9</v>
      </c>
      <c r="Q722" s="383"/>
      <c r="R722" s="267">
        <v>398</v>
      </c>
      <c r="S722" s="346" t="s">
        <v>1923</v>
      </c>
      <c r="T722" s="319">
        <f t="shared" ref="T722:T753" si="71">E722/R722</f>
        <v>11454.067839195979</v>
      </c>
    </row>
    <row r="723" spans="1:20" ht="13.2" x14ac:dyDescent="0.25">
      <c r="A723" s="501"/>
      <c r="B723" s="438"/>
      <c r="C723" s="36">
        <v>20578799.68</v>
      </c>
      <c r="D723" s="37">
        <v>10976338</v>
      </c>
      <c r="E723" s="37">
        <v>11166420</v>
      </c>
      <c r="F723" s="38">
        <f t="shared" si="69"/>
        <v>-9412379.6799999997</v>
      </c>
      <c r="G723" s="39">
        <f t="shared" si="70"/>
        <v>-0.45738234621855262</v>
      </c>
      <c r="H723" s="40">
        <f t="shared" si="67"/>
        <v>-1.7022644679315305E-2</v>
      </c>
      <c r="I723" s="439"/>
      <c r="J723" s="389"/>
      <c r="K723" s="389"/>
      <c r="L723" s="389"/>
      <c r="M723" s="389"/>
      <c r="N723" s="47">
        <v>1</v>
      </c>
      <c r="O723" s="406"/>
      <c r="P723" s="407"/>
      <c r="Q723" s="394"/>
      <c r="R723" s="267">
        <v>1148.7</v>
      </c>
      <c r="S723" s="348" t="s">
        <v>1923</v>
      </c>
      <c r="T723" s="319">
        <f t="shared" si="71"/>
        <v>9720.9193000783489</v>
      </c>
    </row>
    <row r="724" spans="1:20" ht="13.2" x14ac:dyDescent="0.25">
      <c r="A724" s="501"/>
      <c r="B724" s="438"/>
      <c r="C724" s="36">
        <v>9487709.8599999994</v>
      </c>
      <c r="D724" s="37">
        <v>6053906</v>
      </c>
      <c r="E724" s="37">
        <v>6053906</v>
      </c>
      <c r="F724" s="38">
        <f t="shared" si="69"/>
        <v>-3433803.8599999994</v>
      </c>
      <c r="G724" s="39">
        <f t="shared" si="70"/>
        <v>-0.36192125504141415</v>
      </c>
      <c r="H724" s="40">
        <f t="shared" si="67"/>
        <v>0</v>
      </c>
      <c r="I724" s="439"/>
      <c r="J724" s="389"/>
      <c r="K724" s="389"/>
      <c r="L724" s="389"/>
      <c r="M724" s="389"/>
      <c r="N724" s="47"/>
      <c r="O724" s="406"/>
      <c r="P724" s="407"/>
      <c r="Q724" s="394"/>
      <c r="R724" s="267">
        <v>529.6</v>
      </c>
      <c r="S724" s="348" t="s">
        <v>1923</v>
      </c>
      <c r="T724" s="319">
        <f t="shared" si="71"/>
        <v>11431.091389728097</v>
      </c>
    </row>
    <row r="725" spans="1:20" ht="13.2" x14ac:dyDescent="0.25">
      <c r="A725" s="502"/>
      <c r="B725" s="438"/>
      <c r="C725" s="36">
        <v>3513830.53</v>
      </c>
      <c r="D725" s="37">
        <v>1551280</v>
      </c>
      <c r="E725" s="37">
        <v>1551280</v>
      </c>
      <c r="F725" s="38">
        <f t="shared" si="69"/>
        <v>-1962550.5299999998</v>
      </c>
      <c r="G725" s="39">
        <f t="shared" si="70"/>
        <v>-0.55852167975784528</v>
      </c>
      <c r="H725" s="40">
        <f t="shared" si="67"/>
        <v>0</v>
      </c>
      <c r="I725" s="439"/>
      <c r="J725" s="402"/>
      <c r="K725" s="402"/>
      <c r="L725" s="402"/>
      <c r="M725" s="402"/>
      <c r="N725" s="47"/>
      <c r="O725" s="404"/>
      <c r="P725" s="407"/>
      <c r="Q725" s="384"/>
      <c r="R725" s="289">
        <v>120.6</v>
      </c>
      <c r="S725" s="347" t="s">
        <v>1923</v>
      </c>
      <c r="T725" s="319">
        <f t="shared" si="71"/>
        <v>12863.01824212272</v>
      </c>
    </row>
    <row r="726" spans="1:20" ht="42" customHeight="1" x14ac:dyDescent="0.25">
      <c r="A726" s="35">
        <v>552</v>
      </c>
      <c r="B726" s="22" t="s">
        <v>1161</v>
      </c>
      <c r="C726" s="36">
        <v>42714433.579999998</v>
      </c>
      <c r="D726" s="37">
        <v>10291453</v>
      </c>
      <c r="E726" s="37">
        <v>10291453</v>
      </c>
      <c r="F726" s="38">
        <f t="shared" si="69"/>
        <v>-32422980.579999998</v>
      </c>
      <c r="G726" s="39">
        <f t="shared" si="70"/>
        <v>-0.75906380730239331</v>
      </c>
      <c r="H726" s="40">
        <f t="shared" si="67"/>
        <v>0</v>
      </c>
      <c r="I726" s="23" t="s">
        <v>1162</v>
      </c>
      <c r="J726" s="47">
        <v>1</v>
      </c>
      <c r="K726" s="47"/>
      <c r="L726" s="47"/>
      <c r="M726" s="47"/>
      <c r="N726" s="47"/>
      <c r="O726" s="105" t="s">
        <v>1621</v>
      </c>
      <c r="P726" s="99" t="s">
        <v>9</v>
      </c>
      <c r="Q726" s="256"/>
      <c r="R726" s="292">
        <v>1797.8</v>
      </c>
      <c r="S726" s="256" t="s">
        <v>1813</v>
      </c>
      <c r="T726" s="319">
        <f t="shared" si="71"/>
        <v>5724.470463900323</v>
      </c>
    </row>
    <row r="727" spans="1:20" ht="39.6" x14ac:dyDescent="0.25">
      <c r="A727" s="35">
        <v>553</v>
      </c>
      <c r="B727" s="22" t="s">
        <v>1163</v>
      </c>
      <c r="C727" s="36">
        <v>32840349.079999998</v>
      </c>
      <c r="D727" s="37">
        <v>17881000</v>
      </c>
      <c r="E727" s="37">
        <v>19693310</v>
      </c>
      <c r="F727" s="38">
        <f t="shared" si="69"/>
        <v>-13147039.079999998</v>
      </c>
      <c r="G727" s="39">
        <f t="shared" si="70"/>
        <v>-0.40033189196538221</v>
      </c>
      <c r="H727" s="40">
        <f t="shared" si="67"/>
        <v>-9.2026683173118184E-2</v>
      </c>
      <c r="I727" s="23" t="s">
        <v>1164</v>
      </c>
      <c r="J727" s="47"/>
      <c r="K727" s="47"/>
      <c r="L727" s="47"/>
      <c r="M727" s="47">
        <v>1</v>
      </c>
      <c r="N727" s="47">
        <v>1</v>
      </c>
      <c r="O727" s="98" t="s">
        <v>76</v>
      </c>
      <c r="P727" s="99" t="s">
        <v>9</v>
      </c>
      <c r="Q727" s="256"/>
      <c r="R727" s="292">
        <v>3230</v>
      </c>
      <c r="S727" s="256" t="s">
        <v>1708</v>
      </c>
      <c r="T727" s="319">
        <f t="shared" si="71"/>
        <v>6097</v>
      </c>
    </row>
    <row r="728" spans="1:20" ht="39.6" x14ac:dyDescent="0.25">
      <c r="A728" s="35">
        <v>554</v>
      </c>
      <c r="B728" s="22" t="s">
        <v>1165</v>
      </c>
      <c r="C728" s="36">
        <v>40029459.75</v>
      </c>
      <c r="D728" s="37">
        <v>7833263</v>
      </c>
      <c r="E728" s="37">
        <v>7919094</v>
      </c>
      <c r="F728" s="38">
        <f t="shared" si="69"/>
        <v>-32110365.75</v>
      </c>
      <c r="G728" s="39">
        <f t="shared" si="70"/>
        <v>-0.80216835177247181</v>
      </c>
      <c r="H728" s="40">
        <f t="shared" si="67"/>
        <v>-1.0838487332010455E-2</v>
      </c>
      <c r="I728" s="23" t="s">
        <v>1166</v>
      </c>
      <c r="J728" s="47"/>
      <c r="K728" s="47"/>
      <c r="L728" s="47"/>
      <c r="M728" s="47">
        <v>1</v>
      </c>
      <c r="N728" s="47">
        <v>1</v>
      </c>
      <c r="O728" s="98" t="s">
        <v>76</v>
      </c>
      <c r="P728" s="99" t="s">
        <v>9</v>
      </c>
      <c r="Q728" s="256"/>
      <c r="R728" s="292">
        <v>11025</v>
      </c>
      <c r="S728" s="256" t="s">
        <v>2066</v>
      </c>
      <c r="T728" s="319">
        <f t="shared" si="71"/>
        <v>718.28517006802724</v>
      </c>
    </row>
    <row r="729" spans="1:20" ht="39.6" x14ac:dyDescent="0.25">
      <c r="A729" s="35">
        <v>555</v>
      </c>
      <c r="B729" s="22" t="s">
        <v>1167</v>
      </c>
      <c r="C729" s="36">
        <v>1864729.2</v>
      </c>
      <c r="D729" s="37">
        <v>989561</v>
      </c>
      <c r="E729" s="37">
        <v>1085594</v>
      </c>
      <c r="F729" s="38">
        <f t="shared" si="69"/>
        <v>-779135.2</v>
      </c>
      <c r="G729" s="39">
        <f t="shared" si="70"/>
        <v>-0.41782753227653646</v>
      </c>
      <c r="H729" s="40">
        <f t="shared" si="67"/>
        <v>-8.846124794352217E-2</v>
      </c>
      <c r="I729" s="23" t="s">
        <v>1168</v>
      </c>
      <c r="J729" s="47"/>
      <c r="K729" s="47"/>
      <c r="L729" s="47"/>
      <c r="M729" s="47">
        <v>1</v>
      </c>
      <c r="N729" s="47">
        <v>1</v>
      </c>
      <c r="O729" s="98" t="s">
        <v>76</v>
      </c>
      <c r="P729" s="99" t="s">
        <v>9</v>
      </c>
      <c r="Q729" s="256"/>
      <c r="R729" s="292">
        <v>2008</v>
      </c>
      <c r="S729" s="256" t="s">
        <v>2067</v>
      </c>
      <c r="T729" s="319">
        <f t="shared" si="71"/>
        <v>540.63446215139447</v>
      </c>
    </row>
    <row r="730" spans="1:20" ht="39.6" x14ac:dyDescent="0.25">
      <c r="A730" s="35">
        <v>556</v>
      </c>
      <c r="B730" s="22" t="s">
        <v>1169</v>
      </c>
      <c r="C730" s="36">
        <v>11002561.800000001</v>
      </c>
      <c r="D730" s="37">
        <v>1986524</v>
      </c>
      <c r="E730" s="37">
        <v>2077859</v>
      </c>
      <c r="F730" s="38">
        <f t="shared" si="69"/>
        <v>-8924702.8000000007</v>
      </c>
      <c r="G730" s="39">
        <f t="shared" si="70"/>
        <v>-0.81114770925440294</v>
      </c>
      <c r="H730" s="40">
        <f t="shared" si="67"/>
        <v>-4.3956303098525933E-2</v>
      </c>
      <c r="I730" s="23" t="s">
        <v>1170</v>
      </c>
      <c r="J730" s="47"/>
      <c r="K730" s="47"/>
      <c r="L730" s="47"/>
      <c r="M730" s="47">
        <v>1</v>
      </c>
      <c r="N730" s="47">
        <v>1</v>
      </c>
      <c r="O730" s="98" t="s">
        <v>76</v>
      </c>
      <c r="P730" s="99" t="s">
        <v>9</v>
      </c>
      <c r="Q730" s="256"/>
      <c r="R730" s="292">
        <v>5965</v>
      </c>
      <c r="S730" s="256" t="s">
        <v>1967</v>
      </c>
      <c r="T730" s="319">
        <f t="shared" si="71"/>
        <v>348.34182732606871</v>
      </c>
    </row>
    <row r="731" spans="1:20" ht="39.6" x14ac:dyDescent="0.25">
      <c r="A731" s="35">
        <v>557</v>
      </c>
      <c r="B731" s="22" t="s">
        <v>1171</v>
      </c>
      <c r="C731" s="36">
        <v>23268076.710000001</v>
      </c>
      <c r="D731" s="37">
        <v>6235757</v>
      </c>
      <c r="E731" s="37">
        <v>6164579</v>
      </c>
      <c r="F731" s="38">
        <f t="shared" si="69"/>
        <v>-17103497.710000001</v>
      </c>
      <c r="G731" s="39">
        <f t="shared" si="70"/>
        <v>-0.73506280399399626</v>
      </c>
      <c r="H731" s="199">
        <f t="shared" si="67"/>
        <v>1.1546287264710209E-2</v>
      </c>
      <c r="I731" s="23" t="s">
        <v>1172</v>
      </c>
      <c r="J731" s="47"/>
      <c r="K731" s="47"/>
      <c r="L731" s="47"/>
      <c r="M731" s="47">
        <v>1</v>
      </c>
      <c r="N731" s="47">
        <v>1</v>
      </c>
      <c r="O731" s="98" t="s">
        <v>76</v>
      </c>
      <c r="P731" s="99" t="s">
        <v>9</v>
      </c>
      <c r="Q731" s="256"/>
      <c r="R731" s="292">
        <v>2661</v>
      </c>
      <c r="S731" s="256" t="s">
        <v>2068</v>
      </c>
      <c r="T731" s="319">
        <f t="shared" si="71"/>
        <v>2316.639984968057</v>
      </c>
    </row>
    <row r="732" spans="1:20" ht="13.5" customHeight="1" x14ac:dyDescent="0.25">
      <c r="A732" s="500">
        <v>558</v>
      </c>
      <c r="B732" s="438" t="s">
        <v>1173</v>
      </c>
      <c r="C732" s="36">
        <v>12181029.300000001</v>
      </c>
      <c r="D732" s="37">
        <v>3531131</v>
      </c>
      <c r="E732" s="37">
        <v>3848857</v>
      </c>
      <c r="F732" s="38">
        <f t="shared" si="69"/>
        <v>-8332172.3000000007</v>
      </c>
      <c r="G732" s="39">
        <f t="shared" si="70"/>
        <v>-0.68402859026043061</v>
      </c>
      <c r="H732" s="40">
        <f t="shared" si="67"/>
        <v>-8.2550741687727025E-2</v>
      </c>
      <c r="I732" s="439" t="s">
        <v>1174</v>
      </c>
      <c r="J732" s="388"/>
      <c r="K732" s="388"/>
      <c r="L732" s="388"/>
      <c r="M732" s="388">
        <v>1</v>
      </c>
      <c r="N732" s="47">
        <v>1</v>
      </c>
      <c r="O732" s="403" t="s">
        <v>76</v>
      </c>
      <c r="P732" s="405" t="s">
        <v>9</v>
      </c>
      <c r="Q732" s="383"/>
      <c r="R732" s="293">
        <v>7002</v>
      </c>
      <c r="S732" s="348" t="s">
        <v>1704</v>
      </c>
      <c r="T732" s="319">
        <f t="shared" si="71"/>
        <v>549.67966295344183</v>
      </c>
    </row>
    <row r="733" spans="1:20" ht="27.75" customHeight="1" x14ac:dyDescent="0.25">
      <c r="A733" s="502"/>
      <c r="B733" s="438"/>
      <c r="C733" s="36">
        <v>117085290.65000001</v>
      </c>
      <c r="D733" s="37">
        <v>27631517</v>
      </c>
      <c r="E733" s="37">
        <v>27903507</v>
      </c>
      <c r="F733" s="38">
        <f t="shared" si="69"/>
        <v>-89181783.650000006</v>
      </c>
      <c r="G733" s="39">
        <f t="shared" si="70"/>
        <v>-0.76168221605725672</v>
      </c>
      <c r="H733" s="40">
        <f t="shared" si="67"/>
        <v>-9.7475202668969169E-3</v>
      </c>
      <c r="I733" s="439"/>
      <c r="J733" s="402"/>
      <c r="K733" s="402"/>
      <c r="L733" s="402"/>
      <c r="M733" s="402"/>
      <c r="N733" s="47">
        <v>1</v>
      </c>
      <c r="O733" s="404"/>
      <c r="P733" s="405"/>
      <c r="Q733" s="384"/>
      <c r="R733" s="294">
        <v>66373</v>
      </c>
      <c r="S733" s="347" t="s">
        <v>1704</v>
      </c>
      <c r="T733" s="319">
        <f t="shared" si="71"/>
        <v>420.40448676419629</v>
      </c>
    </row>
    <row r="734" spans="1:20" ht="39.6" x14ac:dyDescent="0.25">
      <c r="A734" s="35">
        <v>559</v>
      </c>
      <c r="B734" s="22" t="s">
        <v>1175</v>
      </c>
      <c r="C734" s="36">
        <v>126427309.40000001</v>
      </c>
      <c r="D734" s="37">
        <v>75022146</v>
      </c>
      <c r="E734" s="37">
        <v>76000000</v>
      </c>
      <c r="F734" s="38">
        <f t="shared" si="69"/>
        <v>-50427309.400000006</v>
      </c>
      <c r="G734" s="39">
        <f t="shared" si="70"/>
        <v>-0.39886405586987839</v>
      </c>
      <c r="H734" s="40">
        <f t="shared" si="67"/>
        <v>-1.2866499999999999E-2</v>
      </c>
      <c r="I734" s="23" t="s">
        <v>1176</v>
      </c>
      <c r="J734" s="47"/>
      <c r="K734" s="47"/>
      <c r="L734" s="47"/>
      <c r="M734" s="47">
        <v>1</v>
      </c>
      <c r="N734" s="47">
        <v>1</v>
      </c>
      <c r="O734" s="98" t="s">
        <v>76</v>
      </c>
      <c r="P734" s="99" t="s">
        <v>9</v>
      </c>
      <c r="Q734" s="256"/>
      <c r="R734" s="292">
        <v>2591.3000000000002</v>
      </c>
      <c r="S734" s="362" t="s">
        <v>1923</v>
      </c>
      <c r="T734" s="319">
        <f t="shared" si="71"/>
        <v>29328.908269980318</v>
      </c>
    </row>
    <row r="735" spans="1:20" ht="39.6" x14ac:dyDescent="0.25">
      <c r="A735" s="35">
        <v>560</v>
      </c>
      <c r="B735" s="22" t="s">
        <v>1177</v>
      </c>
      <c r="C735" s="36">
        <v>46596624.310000002</v>
      </c>
      <c r="D735" s="37">
        <v>25558061.300000001</v>
      </c>
      <c r="E735" s="37">
        <v>25055589</v>
      </c>
      <c r="F735" s="38">
        <f t="shared" si="69"/>
        <v>-21541035.310000002</v>
      </c>
      <c r="G735" s="39">
        <f t="shared" si="70"/>
        <v>-0.46228746457449121</v>
      </c>
      <c r="H735" s="199">
        <f t="shared" si="67"/>
        <v>2.0054300060557376E-2</v>
      </c>
      <c r="I735" s="23" t="s">
        <v>1178</v>
      </c>
      <c r="J735" s="47"/>
      <c r="K735" s="47"/>
      <c r="L735" s="47"/>
      <c r="M735" s="47">
        <v>1</v>
      </c>
      <c r="N735" s="47">
        <v>1</v>
      </c>
      <c r="O735" s="98" t="s">
        <v>76</v>
      </c>
      <c r="P735" s="99" t="s">
        <v>9</v>
      </c>
      <c r="Q735" s="256"/>
      <c r="R735" s="294">
        <v>1180.0999999999999</v>
      </c>
      <c r="S735" s="347" t="s">
        <v>1813</v>
      </c>
      <c r="T735" s="319">
        <f t="shared" si="71"/>
        <v>21231.7506990933</v>
      </c>
    </row>
    <row r="736" spans="1:20" ht="88.5" customHeight="1" x14ac:dyDescent="0.25">
      <c r="A736" s="35">
        <v>561</v>
      </c>
      <c r="B736" s="22" t="s">
        <v>1179</v>
      </c>
      <c r="C736" s="36">
        <v>3230163.02</v>
      </c>
      <c r="D736" s="37">
        <v>2227115</v>
      </c>
      <c r="E736" s="37">
        <v>2075000</v>
      </c>
      <c r="F736" s="38">
        <f t="shared" si="69"/>
        <v>-1155163.02</v>
      </c>
      <c r="G736" s="39">
        <f t="shared" si="70"/>
        <v>-0.35761756073846701</v>
      </c>
      <c r="H736" s="199">
        <f t="shared" si="67"/>
        <v>7.3308433734939754E-2</v>
      </c>
      <c r="I736" s="23" t="s">
        <v>1180</v>
      </c>
      <c r="J736" s="47"/>
      <c r="K736" s="47"/>
      <c r="L736" s="47">
        <v>1</v>
      </c>
      <c r="M736" s="47"/>
      <c r="N736" s="47">
        <v>1</v>
      </c>
      <c r="O736" s="114" t="s">
        <v>1181</v>
      </c>
      <c r="P736" s="99" t="s">
        <v>62</v>
      </c>
      <c r="Q736" s="256"/>
      <c r="R736" s="278">
        <v>2527</v>
      </c>
      <c r="S736" s="341" t="s">
        <v>2069</v>
      </c>
      <c r="T736" s="319">
        <f t="shared" si="71"/>
        <v>821.13177681044715</v>
      </c>
    </row>
    <row r="737" spans="1:20" ht="43.5" customHeight="1" x14ac:dyDescent="0.25">
      <c r="A737" s="35">
        <v>562</v>
      </c>
      <c r="B737" s="22" t="s">
        <v>1182</v>
      </c>
      <c r="C737" s="36">
        <v>8377920</v>
      </c>
      <c r="D737" s="37">
        <v>7024000</v>
      </c>
      <c r="E737" s="37">
        <v>7024000</v>
      </c>
      <c r="F737" s="38">
        <f t="shared" si="69"/>
        <v>-1353920</v>
      </c>
      <c r="G737" s="39">
        <f t="shared" si="70"/>
        <v>-0.16160574462396393</v>
      </c>
      <c r="H737" s="40">
        <f t="shared" ref="H737:H800" si="72">(D737-E737)/E737</f>
        <v>0</v>
      </c>
      <c r="I737" s="23" t="s">
        <v>9</v>
      </c>
      <c r="J737" s="47">
        <v>1</v>
      </c>
      <c r="K737" s="47"/>
      <c r="L737" s="47"/>
      <c r="M737" s="47"/>
      <c r="N737" s="47"/>
      <c r="O737" s="114" t="s">
        <v>1622</v>
      </c>
      <c r="P737" s="99" t="s">
        <v>9</v>
      </c>
      <c r="Q737" s="256"/>
      <c r="R737" s="278">
        <v>12000</v>
      </c>
      <c r="S737" s="256" t="s">
        <v>1704</v>
      </c>
      <c r="T737" s="319">
        <f t="shared" si="71"/>
        <v>585.33333333333337</v>
      </c>
    </row>
    <row r="738" spans="1:20" ht="44.25" customHeight="1" x14ac:dyDescent="0.25">
      <c r="A738" s="35">
        <v>563</v>
      </c>
      <c r="B738" s="22" t="s">
        <v>1183</v>
      </c>
      <c r="C738" s="36">
        <v>12842400</v>
      </c>
      <c r="D738" s="37">
        <v>3599000</v>
      </c>
      <c r="E738" s="37">
        <v>3599000</v>
      </c>
      <c r="F738" s="38">
        <f t="shared" si="69"/>
        <v>-9243400</v>
      </c>
      <c r="G738" s="39">
        <f t="shared" si="70"/>
        <v>-0.71975643181959759</v>
      </c>
      <c r="H738" s="40">
        <f t="shared" si="72"/>
        <v>0</v>
      </c>
      <c r="I738" s="23" t="s">
        <v>9</v>
      </c>
      <c r="J738" s="47">
        <v>1</v>
      </c>
      <c r="K738" s="47"/>
      <c r="L738" s="47"/>
      <c r="M738" s="47"/>
      <c r="N738" s="47"/>
      <c r="O738" s="114" t="s">
        <v>1622</v>
      </c>
      <c r="P738" s="99" t="s">
        <v>9</v>
      </c>
      <c r="Q738" s="256"/>
      <c r="R738" s="278">
        <v>1330.6</v>
      </c>
      <c r="S738" s="256" t="s">
        <v>2048</v>
      </c>
      <c r="T738" s="319">
        <f t="shared" si="71"/>
        <v>2704.7948294002708</v>
      </c>
    </row>
    <row r="739" spans="1:20" ht="41.25" customHeight="1" x14ac:dyDescent="0.25">
      <c r="A739" s="35">
        <v>564</v>
      </c>
      <c r="B739" s="24" t="s">
        <v>1184</v>
      </c>
      <c r="C739" s="36">
        <v>4190361</v>
      </c>
      <c r="D739" s="37">
        <v>1686000</v>
      </c>
      <c r="E739" s="37">
        <v>1686000</v>
      </c>
      <c r="F739" s="38">
        <f t="shared" si="69"/>
        <v>-2504361</v>
      </c>
      <c r="G739" s="39">
        <f t="shared" si="70"/>
        <v>-0.59764803080211948</v>
      </c>
      <c r="H739" s="40">
        <f t="shared" si="72"/>
        <v>0</v>
      </c>
      <c r="I739" s="23" t="s">
        <v>9</v>
      </c>
      <c r="J739" s="47">
        <v>1</v>
      </c>
      <c r="K739" s="47"/>
      <c r="L739" s="47"/>
      <c r="M739" s="47"/>
      <c r="N739" s="47"/>
      <c r="O739" s="114" t="s">
        <v>1622</v>
      </c>
      <c r="P739" s="99" t="s">
        <v>9</v>
      </c>
      <c r="Q739" s="256"/>
      <c r="R739" s="278">
        <v>1110</v>
      </c>
      <c r="S739" s="256" t="s">
        <v>1709</v>
      </c>
      <c r="T739" s="319">
        <f t="shared" si="71"/>
        <v>1518.918918918919</v>
      </c>
    </row>
    <row r="740" spans="1:20" ht="41.25" customHeight="1" x14ac:dyDescent="0.25">
      <c r="A740" s="35">
        <v>565</v>
      </c>
      <c r="B740" s="24" t="s">
        <v>1185</v>
      </c>
      <c r="C740" s="36">
        <v>14629896.27</v>
      </c>
      <c r="D740" s="37">
        <v>6833000</v>
      </c>
      <c r="E740" s="37">
        <v>6833000</v>
      </c>
      <c r="F740" s="38">
        <f t="shared" si="69"/>
        <v>-7796896.2699999996</v>
      </c>
      <c r="G740" s="39">
        <f t="shared" si="70"/>
        <v>-0.53294268982537363</v>
      </c>
      <c r="H740" s="40">
        <f t="shared" si="72"/>
        <v>0</v>
      </c>
      <c r="I740" s="23" t="s">
        <v>9</v>
      </c>
      <c r="J740" s="47">
        <v>1</v>
      </c>
      <c r="K740" s="47"/>
      <c r="L740" s="47"/>
      <c r="M740" s="47"/>
      <c r="N740" s="47"/>
      <c r="O740" s="114" t="s">
        <v>1622</v>
      </c>
      <c r="P740" s="99" t="s">
        <v>9</v>
      </c>
      <c r="Q740" s="256"/>
      <c r="R740" s="278">
        <v>2493</v>
      </c>
      <c r="S740" s="341" t="s">
        <v>2070</v>
      </c>
      <c r="T740" s="319">
        <f t="shared" si="71"/>
        <v>2740.874448455676</v>
      </c>
    </row>
    <row r="741" spans="1:20" ht="42.75" customHeight="1" x14ac:dyDescent="0.25">
      <c r="A741" s="35">
        <v>566</v>
      </c>
      <c r="B741" s="24" t="s">
        <v>1186</v>
      </c>
      <c r="C741" s="36">
        <v>13386992.210000001</v>
      </c>
      <c r="D741" s="37">
        <v>6904000</v>
      </c>
      <c r="E741" s="37">
        <v>6904000</v>
      </c>
      <c r="F741" s="38">
        <f t="shared" si="69"/>
        <v>-6482992.2100000009</v>
      </c>
      <c r="G741" s="39">
        <f t="shared" si="70"/>
        <v>-0.48427548984134355</v>
      </c>
      <c r="H741" s="40">
        <f t="shared" si="72"/>
        <v>0</v>
      </c>
      <c r="I741" s="23" t="s">
        <v>9</v>
      </c>
      <c r="J741" s="47">
        <v>1</v>
      </c>
      <c r="K741" s="47"/>
      <c r="L741" s="47"/>
      <c r="M741" s="47"/>
      <c r="N741" s="47"/>
      <c r="O741" s="114" t="s">
        <v>1622</v>
      </c>
      <c r="P741" s="99" t="s">
        <v>9</v>
      </c>
      <c r="Q741" s="256"/>
      <c r="R741" s="278">
        <v>413.5</v>
      </c>
      <c r="S741" s="256" t="s">
        <v>1791</v>
      </c>
      <c r="T741" s="319">
        <f t="shared" si="71"/>
        <v>16696.493349455865</v>
      </c>
    </row>
    <row r="742" spans="1:20" ht="42" customHeight="1" x14ac:dyDescent="0.25">
      <c r="A742" s="35">
        <v>567</v>
      </c>
      <c r="B742" s="142" t="s">
        <v>1187</v>
      </c>
      <c r="C742" s="36">
        <v>556445618.12</v>
      </c>
      <c r="D742" s="37">
        <v>311087258.97000003</v>
      </c>
      <c r="E742" s="37">
        <v>311087258.97000003</v>
      </c>
      <c r="F742" s="38">
        <f t="shared" si="69"/>
        <v>-245358359.14999998</v>
      </c>
      <c r="G742" s="39">
        <f t="shared" si="70"/>
        <v>-0.44093861315498284</v>
      </c>
      <c r="H742" s="40">
        <f t="shared" si="72"/>
        <v>0</v>
      </c>
      <c r="I742" s="23" t="s">
        <v>1188</v>
      </c>
      <c r="J742" s="47"/>
      <c r="K742" s="47">
        <v>1</v>
      </c>
      <c r="L742" s="47"/>
      <c r="M742" s="47"/>
      <c r="N742" s="47"/>
      <c r="O742" s="98" t="s">
        <v>207</v>
      </c>
      <c r="P742" s="99" t="s">
        <v>9</v>
      </c>
      <c r="Q742" s="256"/>
      <c r="R742" s="292">
        <v>16272.3</v>
      </c>
      <c r="S742" s="349" t="s">
        <v>1813</v>
      </c>
      <c r="T742" s="319">
        <f t="shared" si="71"/>
        <v>19117.596097048361</v>
      </c>
    </row>
    <row r="743" spans="1:20" ht="42.75" customHeight="1" x14ac:dyDescent="0.25">
      <c r="A743" s="35">
        <v>568</v>
      </c>
      <c r="B743" s="142" t="s">
        <v>1189</v>
      </c>
      <c r="C743" s="36">
        <v>3522433</v>
      </c>
      <c r="D743" s="37">
        <v>2542000</v>
      </c>
      <c r="E743" s="37">
        <v>2542000</v>
      </c>
      <c r="F743" s="38">
        <f t="shared" si="69"/>
        <v>-980433</v>
      </c>
      <c r="G743" s="39">
        <f t="shared" si="70"/>
        <v>-0.27833971575896549</v>
      </c>
      <c r="H743" s="40">
        <f t="shared" si="72"/>
        <v>0</v>
      </c>
      <c r="I743" s="23" t="s">
        <v>9</v>
      </c>
      <c r="J743" s="47">
        <v>1</v>
      </c>
      <c r="K743" s="47"/>
      <c r="L743" s="47"/>
      <c r="M743" s="47"/>
      <c r="N743" s="47"/>
      <c r="O743" s="114" t="s">
        <v>1622</v>
      </c>
      <c r="P743" s="99" t="s">
        <v>9</v>
      </c>
      <c r="Q743" s="256"/>
      <c r="R743" s="292">
        <v>4346</v>
      </c>
      <c r="S743" s="349" t="s">
        <v>2071</v>
      </c>
      <c r="T743" s="319">
        <f t="shared" si="71"/>
        <v>584.90566037735846</v>
      </c>
    </row>
    <row r="744" spans="1:20" ht="42" customHeight="1" x14ac:dyDescent="0.25">
      <c r="A744" s="35">
        <v>569</v>
      </c>
      <c r="B744" s="24" t="s">
        <v>1190</v>
      </c>
      <c r="C744" s="36">
        <v>16947240.030000001</v>
      </c>
      <c r="D744" s="37">
        <v>5014000</v>
      </c>
      <c r="E744" s="37">
        <v>5014000</v>
      </c>
      <c r="F744" s="38">
        <f t="shared" si="69"/>
        <v>-11933240.030000001</v>
      </c>
      <c r="G744" s="39">
        <f t="shared" si="70"/>
        <v>-0.70414061575075249</v>
      </c>
      <c r="H744" s="40">
        <f t="shared" si="72"/>
        <v>0</v>
      </c>
      <c r="I744" s="23" t="s">
        <v>9</v>
      </c>
      <c r="J744" s="47">
        <v>1</v>
      </c>
      <c r="K744" s="47"/>
      <c r="L744" s="47"/>
      <c r="M744" s="47"/>
      <c r="N744" s="52"/>
      <c r="O744" s="114" t="s">
        <v>1622</v>
      </c>
      <c r="P744" s="99" t="s">
        <v>9</v>
      </c>
      <c r="Q744" s="256"/>
      <c r="R744" s="278">
        <v>47111</v>
      </c>
      <c r="S744" s="341" t="s">
        <v>2072</v>
      </c>
      <c r="T744" s="319">
        <f t="shared" si="71"/>
        <v>106.42949629598183</v>
      </c>
    </row>
    <row r="745" spans="1:20" ht="38.25" customHeight="1" x14ac:dyDescent="0.25">
      <c r="A745" s="500">
        <v>570</v>
      </c>
      <c r="B745" s="476" t="s">
        <v>1191</v>
      </c>
      <c r="C745" s="36">
        <v>31151355.920000002</v>
      </c>
      <c r="D745" s="37">
        <v>7127000</v>
      </c>
      <c r="E745" s="37">
        <v>7127000</v>
      </c>
      <c r="F745" s="38">
        <f t="shared" si="69"/>
        <v>-24024355.920000002</v>
      </c>
      <c r="G745" s="39">
        <f t="shared" si="70"/>
        <v>-0.77121381110013654</v>
      </c>
      <c r="H745" s="40">
        <f t="shared" si="72"/>
        <v>0</v>
      </c>
      <c r="I745" s="451" t="s">
        <v>9</v>
      </c>
      <c r="J745" s="388">
        <v>1</v>
      </c>
      <c r="K745" s="388"/>
      <c r="L745" s="388"/>
      <c r="M745" s="473"/>
      <c r="N745" s="461"/>
      <c r="O745" s="479" t="s">
        <v>1622</v>
      </c>
      <c r="P745" s="494" t="s">
        <v>9</v>
      </c>
      <c r="Q745" s="383"/>
      <c r="R745" s="267">
        <v>577.1</v>
      </c>
      <c r="S745" s="348" t="s">
        <v>1791</v>
      </c>
      <c r="T745" s="319">
        <f t="shared" si="71"/>
        <v>12349.679431640963</v>
      </c>
    </row>
    <row r="746" spans="1:20" ht="13.2" x14ac:dyDescent="0.25">
      <c r="A746" s="502"/>
      <c r="B746" s="478"/>
      <c r="C746" s="36">
        <v>5708246.04</v>
      </c>
      <c r="D746" s="37">
        <v>2037000</v>
      </c>
      <c r="E746" s="37">
        <v>2037000</v>
      </c>
      <c r="F746" s="38">
        <f t="shared" si="69"/>
        <v>-3671246.04</v>
      </c>
      <c r="G746" s="39">
        <f t="shared" si="70"/>
        <v>-0.64314782759434108</v>
      </c>
      <c r="H746" s="40">
        <f t="shared" si="72"/>
        <v>0</v>
      </c>
      <c r="I746" s="453"/>
      <c r="J746" s="402"/>
      <c r="K746" s="402"/>
      <c r="L746" s="402"/>
      <c r="M746" s="475"/>
      <c r="N746" s="463"/>
      <c r="O746" s="481"/>
      <c r="P746" s="495"/>
      <c r="Q746" s="384"/>
      <c r="R746" s="289">
        <v>1554</v>
      </c>
      <c r="S746" s="347" t="s">
        <v>1624</v>
      </c>
      <c r="T746" s="319">
        <f t="shared" si="71"/>
        <v>1310.8108108108108</v>
      </c>
    </row>
    <row r="747" spans="1:20" ht="56.25" customHeight="1" x14ac:dyDescent="0.25">
      <c r="A747" s="35">
        <v>571</v>
      </c>
      <c r="B747" s="24" t="s">
        <v>1192</v>
      </c>
      <c r="C747" s="36">
        <v>24469693.52</v>
      </c>
      <c r="D747" s="37">
        <v>8671982</v>
      </c>
      <c r="E747" s="37">
        <v>9005000</v>
      </c>
      <c r="F747" s="38">
        <f t="shared" si="69"/>
        <v>-15464693.52</v>
      </c>
      <c r="G747" s="39">
        <f t="shared" si="70"/>
        <v>-0.63199375616863063</v>
      </c>
      <c r="H747" s="40">
        <f t="shared" si="72"/>
        <v>-3.6981454747362578E-2</v>
      </c>
      <c r="I747" s="23" t="s">
        <v>1193</v>
      </c>
      <c r="J747" s="47"/>
      <c r="K747" s="47"/>
      <c r="L747" s="47">
        <v>1</v>
      </c>
      <c r="M747" s="47"/>
      <c r="N747" s="186">
        <v>1</v>
      </c>
      <c r="O747" s="98" t="s">
        <v>1194</v>
      </c>
      <c r="P747" s="99" t="s">
        <v>62</v>
      </c>
      <c r="Q747" s="256"/>
      <c r="R747" s="278">
        <v>4429</v>
      </c>
      <c r="S747" s="341" t="s">
        <v>2073</v>
      </c>
      <c r="T747" s="319">
        <f t="shared" si="71"/>
        <v>2033.1903364190562</v>
      </c>
    </row>
    <row r="748" spans="1:20" ht="66.75" customHeight="1" x14ac:dyDescent="0.25">
      <c r="A748" s="35">
        <v>572</v>
      </c>
      <c r="B748" s="113" t="s">
        <v>1195</v>
      </c>
      <c r="C748" s="36">
        <v>53590050.979999997</v>
      </c>
      <c r="D748" s="37">
        <v>2000000</v>
      </c>
      <c r="E748" s="37">
        <v>10185000</v>
      </c>
      <c r="F748" s="38">
        <f t="shared" si="69"/>
        <v>-43405050.979999997</v>
      </c>
      <c r="G748" s="39">
        <f t="shared" si="70"/>
        <v>-0.80994606622410048</v>
      </c>
      <c r="H748" s="40">
        <f t="shared" si="72"/>
        <v>-0.803632793323515</v>
      </c>
      <c r="I748" s="23" t="s">
        <v>1196</v>
      </c>
      <c r="J748" s="47"/>
      <c r="K748" s="47"/>
      <c r="L748" s="47"/>
      <c r="M748" s="47">
        <v>1</v>
      </c>
      <c r="N748" s="47"/>
      <c r="O748" s="98" t="s">
        <v>304</v>
      </c>
      <c r="P748" s="99" t="s">
        <v>9</v>
      </c>
      <c r="Q748" s="256"/>
      <c r="R748" s="278">
        <v>24473.4</v>
      </c>
      <c r="S748" s="341" t="s">
        <v>2074</v>
      </c>
      <c r="T748" s="319">
        <f t="shared" si="71"/>
        <v>416.16612321949543</v>
      </c>
    </row>
    <row r="749" spans="1:20" ht="66.75" customHeight="1" x14ac:dyDescent="0.25">
      <c r="A749" s="35">
        <v>573</v>
      </c>
      <c r="B749" s="113" t="s">
        <v>1197</v>
      </c>
      <c r="C749" s="36">
        <v>41000000</v>
      </c>
      <c r="D749" s="37">
        <v>3208000</v>
      </c>
      <c r="E749" s="37">
        <v>7354581</v>
      </c>
      <c r="F749" s="38">
        <f t="shared" si="69"/>
        <v>-33645419</v>
      </c>
      <c r="G749" s="39">
        <f t="shared" si="70"/>
        <v>-0.82061997560975608</v>
      </c>
      <c r="H749" s="40">
        <f t="shared" si="72"/>
        <v>-0.56380927751016674</v>
      </c>
      <c r="I749" s="23" t="s">
        <v>1198</v>
      </c>
      <c r="J749" s="47"/>
      <c r="K749" s="47"/>
      <c r="L749" s="47"/>
      <c r="M749" s="47">
        <v>1</v>
      </c>
      <c r="N749" s="47"/>
      <c r="O749" s="98" t="s">
        <v>304</v>
      </c>
      <c r="P749" s="99" t="s">
        <v>9</v>
      </c>
      <c r="Q749" s="256"/>
      <c r="R749" s="278">
        <v>1716.2</v>
      </c>
      <c r="S749" s="256" t="s">
        <v>2075</v>
      </c>
      <c r="T749" s="319">
        <f t="shared" si="71"/>
        <v>4285.3869012935556</v>
      </c>
    </row>
    <row r="750" spans="1:20" ht="67.5" customHeight="1" x14ac:dyDescent="0.25">
      <c r="A750" s="35">
        <v>574</v>
      </c>
      <c r="B750" s="113" t="s">
        <v>1199</v>
      </c>
      <c r="C750" s="36">
        <v>3117795.63</v>
      </c>
      <c r="D750" s="37">
        <v>1441887</v>
      </c>
      <c r="E750" s="37">
        <v>1441887</v>
      </c>
      <c r="F750" s="38">
        <f t="shared" si="69"/>
        <v>-1675908.63</v>
      </c>
      <c r="G750" s="39">
        <f t="shared" si="70"/>
        <v>-0.53752998236128768</v>
      </c>
      <c r="H750" s="40">
        <f t="shared" si="72"/>
        <v>0</v>
      </c>
      <c r="I750" s="23" t="s">
        <v>1200</v>
      </c>
      <c r="J750" s="47">
        <v>1</v>
      </c>
      <c r="K750" s="47"/>
      <c r="L750" s="47"/>
      <c r="M750" s="47"/>
      <c r="N750" s="47"/>
      <c r="O750" s="98" t="s">
        <v>1201</v>
      </c>
      <c r="P750" s="99" t="s">
        <v>9</v>
      </c>
      <c r="Q750" s="256"/>
      <c r="R750" s="278">
        <v>717</v>
      </c>
      <c r="S750" s="256" t="s">
        <v>1981</v>
      </c>
      <c r="T750" s="319">
        <f t="shared" si="71"/>
        <v>2011</v>
      </c>
    </row>
    <row r="751" spans="1:20" ht="70.5" customHeight="1" x14ac:dyDescent="0.25">
      <c r="A751" s="35">
        <v>575</v>
      </c>
      <c r="B751" s="24" t="s">
        <v>1202</v>
      </c>
      <c r="C751" s="36">
        <v>2120299.79</v>
      </c>
      <c r="D751" s="37">
        <v>466000</v>
      </c>
      <c r="E751" s="37">
        <v>679590</v>
      </c>
      <c r="F751" s="38">
        <f t="shared" si="69"/>
        <v>-1440709.79</v>
      </c>
      <c r="G751" s="39">
        <f t="shared" si="70"/>
        <v>-0.67948400353329286</v>
      </c>
      <c r="H751" s="40">
        <f t="shared" si="72"/>
        <v>-0.31429244103062143</v>
      </c>
      <c r="I751" s="23" t="s">
        <v>1203</v>
      </c>
      <c r="J751" s="47"/>
      <c r="K751" s="47"/>
      <c r="L751" s="47"/>
      <c r="M751" s="47">
        <v>1</v>
      </c>
      <c r="N751" s="47"/>
      <c r="O751" s="98" t="s">
        <v>304</v>
      </c>
      <c r="P751" s="99" t="s">
        <v>9</v>
      </c>
      <c r="Q751" s="256"/>
      <c r="R751" s="278">
        <v>78.3</v>
      </c>
      <c r="S751" s="256" t="s">
        <v>1791</v>
      </c>
      <c r="T751" s="319">
        <f t="shared" si="71"/>
        <v>8679.310344827587</v>
      </c>
    </row>
    <row r="752" spans="1:20" ht="67.5" customHeight="1" x14ac:dyDescent="0.25">
      <c r="A752" s="35">
        <v>576</v>
      </c>
      <c r="B752" s="24" t="s">
        <v>1204</v>
      </c>
      <c r="C752" s="36">
        <v>7052985.8899999997</v>
      </c>
      <c r="D752" s="37">
        <v>3968406</v>
      </c>
      <c r="E752" s="37">
        <v>3968406</v>
      </c>
      <c r="F752" s="38">
        <f t="shared" si="69"/>
        <v>-3084579.8899999997</v>
      </c>
      <c r="G752" s="39">
        <f t="shared" si="70"/>
        <v>-0.43734383396022924</v>
      </c>
      <c r="H752" s="40">
        <f t="shared" si="72"/>
        <v>0</v>
      </c>
      <c r="I752" s="23" t="s">
        <v>1200</v>
      </c>
      <c r="J752" s="47">
        <v>1</v>
      </c>
      <c r="K752" s="47"/>
      <c r="L752" s="47"/>
      <c r="M752" s="47"/>
      <c r="N752" s="47"/>
      <c r="O752" s="98" t="s">
        <v>1201</v>
      </c>
      <c r="P752" s="99" t="s">
        <v>9</v>
      </c>
      <c r="Q752" s="256"/>
      <c r="R752" s="278">
        <v>1023.7</v>
      </c>
      <c r="S752" s="256" t="s">
        <v>2076</v>
      </c>
      <c r="T752" s="319">
        <f t="shared" si="71"/>
        <v>3876.5321871642082</v>
      </c>
    </row>
    <row r="753" spans="1:20" ht="65.25" customHeight="1" x14ac:dyDescent="0.25">
      <c r="A753" s="35">
        <v>577</v>
      </c>
      <c r="B753" s="24" t="s">
        <v>1205</v>
      </c>
      <c r="C753" s="36">
        <v>25072008</v>
      </c>
      <c r="D753" s="37">
        <v>10219000</v>
      </c>
      <c r="E753" s="37">
        <v>10219000</v>
      </c>
      <c r="F753" s="38">
        <f t="shared" si="69"/>
        <v>-14853008</v>
      </c>
      <c r="G753" s="39">
        <f t="shared" si="70"/>
        <v>-0.5924139781703962</v>
      </c>
      <c r="H753" s="40">
        <f t="shared" si="72"/>
        <v>0</v>
      </c>
      <c r="I753" s="23" t="s">
        <v>1200</v>
      </c>
      <c r="J753" s="47">
        <v>1</v>
      </c>
      <c r="K753" s="47"/>
      <c r="L753" s="47"/>
      <c r="M753" s="47"/>
      <c r="N753" s="47"/>
      <c r="O753" s="98" t="s">
        <v>1201</v>
      </c>
      <c r="P753" s="99" t="s">
        <v>9</v>
      </c>
      <c r="Q753" s="256"/>
      <c r="R753" s="278">
        <v>22168</v>
      </c>
      <c r="S753" s="256" t="s">
        <v>1704</v>
      </c>
      <c r="T753" s="319">
        <f t="shared" si="71"/>
        <v>460.97979068928186</v>
      </c>
    </row>
    <row r="754" spans="1:20" ht="66" customHeight="1" x14ac:dyDescent="0.25">
      <c r="A754" s="35">
        <v>578</v>
      </c>
      <c r="B754" s="24" t="s">
        <v>1206</v>
      </c>
      <c r="C754" s="36">
        <v>13658856</v>
      </c>
      <c r="D754" s="37">
        <v>3370000</v>
      </c>
      <c r="E754" s="37">
        <v>3370000</v>
      </c>
      <c r="F754" s="38">
        <f t="shared" si="69"/>
        <v>-10288856</v>
      </c>
      <c r="G754" s="39">
        <f t="shared" si="70"/>
        <v>-0.75327362701532252</v>
      </c>
      <c r="H754" s="40">
        <f t="shared" si="72"/>
        <v>0</v>
      </c>
      <c r="I754" s="23" t="s">
        <v>1200</v>
      </c>
      <c r="J754" s="47">
        <v>1</v>
      </c>
      <c r="K754" s="47"/>
      <c r="L754" s="47"/>
      <c r="M754" s="47"/>
      <c r="N754" s="47"/>
      <c r="O754" s="98" t="s">
        <v>1201</v>
      </c>
      <c r="P754" s="99" t="s">
        <v>9</v>
      </c>
      <c r="Q754" s="256"/>
      <c r="R754" s="278">
        <v>1200</v>
      </c>
      <c r="S754" s="341" t="s">
        <v>2077</v>
      </c>
      <c r="T754" s="319">
        <f t="shared" ref="T754:T785" si="73">E754/R754</f>
        <v>2808.3333333333335</v>
      </c>
    </row>
    <row r="755" spans="1:20" ht="76.5" customHeight="1" x14ac:dyDescent="0.25">
      <c r="A755" s="35">
        <v>579</v>
      </c>
      <c r="B755" s="24" t="s">
        <v>1207</v>
      </c>
      <c r="C755" s="36">
        <v>3972580.56</v>
      </c>
      <c r="D755" s="37">
        <v>843177</v>
      </c>
      <c r="E755" s="37">
        <v>1180000</v>
      </c>
      <c r="F755" s="38">
        <f t="shared" si="69"/>
        <v>-2792580.56</v>
      </c>
      <c r="G755" s="39">
        <f t="shared" si="70"/>
        <v>-0.7029638588373901</v>
      </c>
      <c r="H755" s="40">
        <f t="shared" si="72"/>
        <v>-0.28544322033898306</v>
      </c>
      <c r="I755" s="23" t="s">
        <v>1208</v>
      </c>
      <c r="J755" s="47"/>
      <c r="K755" s="47"/>
      <c r="L755" s="47">
        <v>1</v>
      </c>
      <c r="M755" s="47"/>
      <c r="N755" s="47"/>
      <c r="O755" s="98" t="s">
        <v>1209</v>
      </c>
      <c r="P755" s="99" t="s">
        <v>62</v>
      </c>
      <c r="Q755" s="259" t="s">
        <v>1619</v>
      </c>
      <c r="R755" s="278">
        <v>146</v>
      </c>
      <c r="S755" s="256" t="s">
        <v>1791</v>
      </c>
      <c r="T755" s="319">
        <f t="shared" si="73"/>
        <v>8082.1917808219177</v>
      </c>
    </row>
    <row r="756" spans="1:20" ht="68.25" customHeight="1" x14ac:dyDescent="0.25">
      <c r="A756" s="35">
        <v>580</v>
      </c>
      <c r="B756" s="24" t="s">
        <v>1210</v>
      </c>
      <c r="C756" s="36">
        <v>12672588.15</v>
      </c>
      <c r="D756" s="37">
        <v>5453000</v>
      </c>
      <c r="E756" s="37">
        <v>5453000</v>
      </c>
      <c r="F756" s="38">
        <f t="shared" si="69"/>
        <v>-7219588.1500000004</v>
      </c>
      <c r="G756" s="39">
        <f t="shared" si="70"/>
        <v>-0.56970115848040093</v>
      </c>
      <c r="H756" s="40">
        <f t="shared" si="72"/>
        <v>0</v>
      </c>
      <c r="I756" s="23" t="s">
        <v>1200</v>
      </c>
      <c r="J756" s="47">
        <v>1</v>
      </c>
      <c r="K756" s="47"/>
      <c r="L756" s="47"/>
      <c r="M756" s="47"/>
      <c r="N756" s="47"/>
      <c r="O756" s="98" t="s">
        <v>1201</v>
      </c>
      <c r="P756" s="99" t="s">
        <v>9</v>
      </c>
      <c r="Q756" s="256"/>
      <c r="R756" s="278">
        <v>364.6</v>
      </c>
      <c r="S756" s="341" t="s">
        <v>1625</v>
      </c>
      <c r="T756" s="319">
        <f t="shared" si="73"/>
        <v>14956.116291826658</v>
      </c>
    </row>
    <row r="757" spans="1:20" ht="68.25" customHeight="1" x14ac:dyDescent="0.25">
      <c r="A757" s="35">
        <v>581</v>
      </c>
      <c r="B757" s="24" t="s">
        <v>1211</v>
      </c>
      <c r="C757" s="36">
        <v>6099800.2300000004</v>
      </c>
      <c r="D757" s="37">
        <v>2104313</v>
      </c>
      <c r="E757" s="37">
        <v>2104313</v>
      </c>
      <c r="F757" s="38">
        <f t="shared" si="69"/>
        <v>-3995487.2300000004</v>
      </c>
      <c r="G757" s="39">
        <f t="shared" si="70"/>
        <v>-0.65501935790444732</v>
      </c>
      <c r="H757" s="40">
        <f t="shared" si="72"/>
        <v>0</v>
      </c>
      <c r="I757" s="23" t="s">
        <v>1200</v>
      </c>
      <c r="J757" s="47">
        <v>1</v>
      </c>
      <c r="K757" s="47"/>
      <c r="L757" s="47"/>
      <c r="M757" s="47"/>
      <c r="N757" s="47"/>
      <c r="O757" s="98" t="s">
        <v>1201</v>
      </c>
      <c r="P757" s="99" t="s">
        <v>9</v>
      </c>
      <c r="Q757" s="256"/>
      <c r="R757" s="278">
        <v>579.79999999999995</v>
      </c>
      <c r="S757" s="341" t="s">
        <v>1625</v>
      </c>
      <c r="T757" s="319">
        <f t="shared" si="73"/>
        <v>3629.3773715074167</v>
      </c>
    </row>
    <row r="758" spans="1:20" ht="161.25" customHeight="1" x14ac:dyDescent="0.25">
      <c r="A758" s="35">
        <v>582</v>
      </c>
      <c r="B758" s="203" t="s">
        <v>1212</v>
      </c>
      <c r="C758" s="36">
        <v>370651645</v>
      </c>
      <c r="D758" s="37">
        <v>285031115</v>
      </c>
      <c r="E758" s="37">
        <v>285031115</v>
      </c>
      <c r="F758" s="38">
        <f t="shared" si="69"/>
        <v>-85620530</v>
      </c>
      <c r="G758" s="123">
        <f t="shared" si="70"/>
        <v>-0.23100000001348975</v>
      </c>
      <c r="H758" s="40">
        <f t="shared" si="72"/>
        <v>0</v>
      </c>
      <c r="I758" s="23" t="s">
        <v>1213</v>
      </c>
      <c r="J758" s="47"/>
      <c r="K758" s="47"/>
      <c r="L758" s="47">
        <v>1</v>
      </c>
      <c r="M758" s="47"/>
      <c r="N758" s="47"/>
      <c r="O758" s="187" t="s">
        <v>2079</v>
      </c>
      <c r="P758" s="115"/>
      <c r="Q758" s="256"/>
      <c r="R758" s="278">
        <v>197015</v>
      </c>
      <c r="S758" s="341" t="s">
        <v>2078</v>
      </c>
      <c r="T758" s="319">
        <f t="shared" si="73"/>
        <v>1446.7482932771616</v>
      </c>
    </row>
    <row r="759" spans="1:20" ht="57" customHeight="1" x14ac:dyDescent="0.25">
      <c r="A759" s="35">
        <v>583</v>
      </c>
      <c r="B759" s="31" t="s">
        <v>1214</v>
      </c>
      <c r="C759" s="36">
        <v>226883885.58000001</v>
      </c>
      <c r="D759" s="37">
        <v>154609843</v>
      </c>
      <c r="E759" s="37">
        <v>223919897</v>
      </c>
      <c r="F759" s="38">
        <f t="shared" si="69"/>
        <v>-2963988.5800000131</v>
      </c>
      <c r="G759" s="39">
        <f t="shared" si="70"/>
        <v>-1.3063900824965821E-2</v>
      </c>
      <c r="H759" s="40">
        <f t="shared" si="72"/>
        <v>-0.30953057289053681</v>
      </c>
      <c r="I759" s="113" t="s">
        <v>1627</v>
      </c>
      <c r="J759" s="47"/>
      <c r="K759" s="47"/>
      <c r="L759" s="47">
        <v>1</v>
      </c>
      <c r="M759" s="47"/>
      <c r="N759" s="47"/>
      <c r="O759" s="98" t="s">
        <v>1215</v>
      </c>
      <c r="P759" s="99" t="s">
        <v>62</v>
      </c>
      <c r="Q759" s="259" t="s">
        <v>1619</v>
      </c>
      <c r="R759" s="278">
        <v>4368.8</v>
      </c>
      <c r="S759" s="256" t="s">
        <v>1626</v>
      </c>
      <c r="T759" s="319">
        <f t="shared" si="73"/>
        <v>51254.32544405786</v>
      </c>
    </row>
    <row r="760" spans="1:20" ht="12.75" customHeight="1" x14ac:dyDescent="0.25">
      <c r="A760" s="500">
        <v>584</v>
      </c>
      <c r="B760" s="438" t="s">
        <v>1216</v>
      </c>
      <c r="C760" s="36">
        <v>54063466.719999999</v>
      </c>
      <c r="D760" s="37">
        <v>49401724</v>
      </c>
      <c r="E760" s="37">
        <v>53169460</v>
      </c>
      <c r="F760" s="38">
        <f t="shared" si="69"/>
        <v>-894006.71999999881</v>
      </c>
      <c r="G760" s="39">
        <f t="shared" si="70"/>
        <v>-1.6536244792257723E-2</v>
      </c>
      <c r="H760" s="40">
        <f t="shared" si="72"/>
        <v>-7.0862784764035597E-2</v>
      </c>
      <c r="I760" s="439" t="s">
        <v>1549</v>
      </c>
      <c r="J760" s="388"/>
      <c r="K760" s="388"/>
      <c r="L760" s="388">
        <v>1</v>
      </c>
      <c r="M760" s="388"/>
      <c r="N760" s="47">
        <v>1</v>
      </c>
      <c r="O760" s="403" t="s">
        <v>1628</v>
      </c>
      <c r="P760" s="405" t="s">
        <v>62</v>
      </c>
      <c r="Q760" s="385" t="s">
        <v>1619</v>
      </c>
      <c r="R760" s="267">
        <v>29903</v>
      </c>
      <c r="S760" s="346" t="s">
        <v>1631</v>
      </c>
      <c r="T760" s="319">
        <f t="shared" si="73"/>
        <v>1778.0644082533524</v>
      </c>
    </row>
    <row r="761" spans="1:20" ht="13.2" x14ac:dyDescent="0.25">
      <c r="A761" s="501"/>
      <c r="B761" s="438"/>
      <c r="C761" s="36">
        <v>119977571.69</v>
      </c>
      <c r="D761" s="37">
        <v>77018384</v>
      </c>
      <c r="E761" s="37">
        <v>88449898</v>
      </c>
      <c r="F761" s="38">
        <f t="shared" si="69"/>
        <v>-31527673.689999998</v>
      </c>
      <c r="G761" s="39">
        <f t="shared" si="70"/>
        <v>-0.26277972829339896</v>
      </c>
      <c r="H761" s="40">
        <f t="shared" si="72"/>
        <v>-0.12924281721613742</v>
      </c>
      <c r="I761" s="439"/>
      <c r="J761" s="389"/>
      <c r="K761" s="389"/>
      <c r="L761" s="389"/>
      <c r="M761" s="389"/>
      <c r="N761" s="47"/>
      <c r="O761" s="406"/>
      <c r="P761" s="405"/>
      <c r="Q761" s="386"/>
      <c r="R761" s="267">
        <v>29922</v>
      </c>
      <c r="S761" s="348" t="s">
        <v>1632</v>
      </c>
      <c r="T761" s="319">
        <f t="shared" si="73"/>
        <v>2956.0155738252793</v>
      </c>
    </row>
    <row r="762" spans="1:20" ht="13.2" x14ac:dyDescent="0.25">
      <c r="A762" s="501"/>
      <c r="B762" s="438"/>
      <c r="C762" s="36">
        <v>53800952.880000003</v>
      </c>
      <c r="D762" s="37">
        <v>49161846</v>
      </c>
      <c r="E762" s="37">
        <v>53022122</v>
      </c>
      <c r="F762" s="38">
        <f t="shared" si="69"/>
        <v>-778830.88000000268</v>
      </c>
      <c r="G762" s="39">
        <f t="shared" si="70"/>
        <v>-1.4476154014170364E-2</v>
      </c>
      <c r="H762" s="40">
        <f t="shared" si="72"/>
        <v>-7.2805007690940768E-2</v>
      </c>
      <c r="I762" s="439"/>
      <c r="J762" s="389"/>
      <c r="K762" s="389"/>
      <c r="L762" s="389"/>
      <c r="M762" s="389"/>
      <c r="N762" s="47">
        <v>1</v>
      </c>
      <c r="O762" s="406"/>
      <c r="P762" s="405"/>
      <c r="Q762" s="386"/>
      <c r="R762" s="267">
        <v>30068</v>
      </c>
      <c r="S762" s="348" t="s">
        <v>1632</v>
      </c>
      <c r="T762" s="319">
        <f t="shared" si="73"/>
        <v>1763.4070107755754</v>
      </c>
    </row>
    <row r="763" spans="1:20" ht="13.2" x14ac:dyDescent="0.25">
      <c r="A763" s="502"/>
      <c r="B763" s="438"/>
      <c r="C763" s="36">
        <v>53766790.119999997</v>
      </c>
      <c r="D763" s="37">
        <v>49130629</v>
      </c>
      <c r="E763" s="37">
        <v>53002937</v>
      </c>
      <c r="F763" s="38">
        <f t="shared" si="69"/>
        <v>-763853.11999999732</v>
      </c>
      <c r="G763" s="39">
        <f t="shared" si="70"/>
        <v>-1.4206783002950026E-2</v>
      </c>
      <c r="H763" s="40">
        <f t="shared" si="72"/>
        <v>-7.3058366558064511E-2</v>
      </c>
      <c r="I763" s="439"/>
      <c r="J763" s="402"/>
      <c r="K763" s="402"/>
      <c r="L763" s="402"/>
      <c r="M763" s="402"/>
      <c r="N763" s="47">
        <v>1</v>
      </c>
      <c r="O763" s="404"/>
      <c r="P763" s="405"/>
      <c r="Q763" s="387"/>
      <c r="R763" s="289">
        <v>40072</v>
      </c>
      <c r="S763" s="347" t="s">
        <v>2080</v>
      </c>
      <c r="T763" s="319">
        <f t="shared" si="73"/>
        <v>1322.6925783589538</v>
      </c>
    </row>
    <row r="764" spans="1:20" ht="55.5" customHeight="1" x14ac:dyDescent="0.25">
      <c r="A764" s="32">
        <v>585</v>
      </c>
      <c r="B764" s="31" t="s">
        <v>1217</v>
      </c>
      <c r="C764" s="36">
        <v>10023071</v>
      </c>
      <c r="D764" s="37">
        <v>51565532</v>
      </c>
      <c r="E764" s="37">
        <v>69247081</v>
      </c>
      <c r="F764" s="38">
        <f t="shared" si="69"/>
        <v>59224010</v>
      </c>
      <c r="G764" s="39">
        <f t="shared" si="70"/>
        <v>5.908768879318524</v>
      </c>
      <c r="H764" s="40">
        <f t="shared" si="72"/>
        <v>-0.2553399904322321</v>
      </c>
      <c r="I764" s="113" t="s">
        <v>1633</v>
      </c>
      <c r="J764" s="47"/>
      <c r="K764" s="47"/>
      <c r="L764" s="47">
        <v>1</v>
      </c>
      <c r="M764" s="47"/>
      <c r="N764" s="47"/>
      <c r="O764" s="114" t="s">
        <v>1629</v>
      </c>
      <c r="P764" s="99" t="s">
        <v>62</v>
      </c>
      <c r="Q764" s="259" t="s">
        <v>1619</v>
      </c>
      <c r="R764" s="278">
        <v>17302</v>
      </c>
      <c r="S764" s="256" t="s">
        <v>2081</v>
      </c>
      <c r="T764" s="319">
        <f t="shared" si="73"/>
        <v>4002.2587562131544</v>
      </c>
    </row>
    <row r="765" spans="1:20" ht="12.75" customHeight="1" x14ac:dyDescent="0.25">
      <c r="A765" s="500">
        <v>586</v>
      </c>
      <c r="B765" s="438" t="s">
        <v>1218</v>
      </c>
      <c r="C765" s="36">
        <v>34902632</v>
      </c>
      <c r="D765" s="37">
        <v>13770000</v>
      </c>
      <c r="E765" s="37">
        <v>20707457</v>
      </c>
      <c r="F765" s="38">
        <f t="shared" si="69"/>
        <v>-14195175</v>
      </c>
      <c r="G765" s="39">
        <f t="shared" si="70"/>
        <v>-0.40670786661590452</v>
      </c>
      <c r="H765" s="40">
        <f t="shared" si="72"/>
        <v>-0.33502216134023605</v>
      </c>
      <c r="I765" s="439" t="s">
        <v>1634</v>
      </c>
      <c r="J765" s="388"/>
      <c r="K765" s="388"/>
      <c r="L765" s="388">
        <v>1</v>
      </c>
      <c r="M765" s="388"/>
      <c r="N765" s="47"/>
      <c r="O765" s="403" t="s">
        <v>1630</v>
      </c>
      <c r="P765" s="405" t="s">
        <v>62</v>
      </c>
      <c r="Q765" s="385" t="s">
        <v>1619</v>
      </c>
      <c r="R765" s="293">
        <v>13600</v>
      </c>
      <c r="S765" s="348" t="s">
        <v>1953</v>
      </c>
      <c r="T765" s="319">
        <f t="shared" si="73"/>
        <v>1522.6071323529411</v>
      </c>
    </row>
    <row r="766" spans="1:20" ht="13.2" x14ac:dyDescent="0.25">
      <c r="A766" s="501"/>
      <c r="B766" s="438"/>
      <c r="C766" s="36">
        <v>34902632</v>
      </c>
      <c r="D766" s="37">
        <v>13770000</v>
      </c>
      <c r="E766" s="37">
        <v>20707457</v>
      </c>
      <c r="F766" s="38">
        <f t="shared" si="69"/>
        <v>-14195175</v>
      </c>
      <c r="G766" s="39">
        <f t="shared" si="70"/>
        <v>-0.40670786661590452</v>
      </c>
      <c r="H766" s="40">
        <f t="shared" si="72"/>
        <v>-0.33502216134023605</v>
      </c>
      <c r="I766" s="439"/>
      <c r="J766" s="389"/>
      <c r="K766" s="389"/>
      <c r="L766" s="389"/>
      <c r="M766" s="389"/>
      <c r="N766" s="47"/>
      <c r="O766" s="406"/>
      <c r="P766" s="405"/>
      <c r="Q766" s="386"/>
      <c r="R766" s="293">
        <v>13600</v>
      </c>
      <c r="S766" s="348" t="s">
        <v>1953</v>
      </c>
      <c r="T766" s="319">
        <f t="shared" si="73"/>
        <v>1522.6071323529411</v>
      </c>
    </row>
    <row r="767" spans="1:20" ht="13.2" x14ac:dyDescent="0.25">
      <c r="A767" s="501"/>
      <c r="B767" s="438"/>
      <c r="C767" s="36">
        <v>37982276</v>
      </c>
      <c r="D767" s="37">
        <v>14990000</v>
      </c>
      <c r="E767" s="37">
        <v>22411399</v>
      </c>
      <c r="F767" s="38">
        <f t="shared" si="69"/>
        <v>-15570877</v>
      </c>
      <c r="G767" s="39">
        <f t="shared" si="70"/>
        <v>-0.40995113089062907</v>
      </c>
      <c r="H767" s="40">
        <f t="shared" si="72"/>
        <v>-0.33114394152725585</v>
      </c>
      <c r="I767" s="439"/>
      <c r="J767" s="389"/>
      <c r="K767" s="389"/>
      <c r="L767" s="389"/>
      <c r="M767" s="389"/>
      <c r="N767" s="47"/>
      <c r="O767" s="406"/>
      <c r="P767" s="405"/>
      <c r="Q767" s="386"/>
      <c r="R767" s="293">
        <v>14800</v>
      </c>
      <c r="S767" s="348" t="s">
        <v>1953</v>
      </c>
      <c r="T767" s="319">
        <f t="shared" si="73"/>
        <v>1514.2837162162161</v>
      </c>
    </row>
    <row r="768" spans="1:20" ht="13.2" x14ac:dyDescent="0.25">
      <c r="A768" s="501"/>
      <c r="B768" s="438"/>
      <c r="C768" s="36">
        <v>34902632</v>
      </c>
      <c r="D768" s="37">
        <v>13770000</v>
      </c>
      <c r="E768" s="37">
        <v>20707457</v>
      </c>
      <c r="F768" s="38">
        <f t="shared" si="69"/>
        <v>-14195175</v>
      </c>
      <c r="G768" s="39">
        <f t="shared" si="70"/>
        <v>-0.40670786661590452</v>
      </c>
      <c r="H768" s="40">
        <f t="shared" si="72"/>
        <v>-0.33502216134023605</v>
      </c>
      <c r="I768" s="439"/>
      <c r="J768" s="389"/>
      <c r="K768" s="389"/>
      <c r="L768" s="389"/>
      <c r="M768" s="389"/>
      <c r="N768" s="47"/>
      <c r="O768" s="406"/>
      <c r="P768" s="405"/>
      <c r="Q768" s="386"/>
      <c r="R768" s="293">
        <v>13600</v>
      </c>
      <c r="S768" s="348" t="s">
        <v>1953</v>
      </c>
      <c r="T768" s="319">
        <f t="shared" si="73"/>
        <v>1522.6071323529411</v>
      </c>
    </row>
    <row r="769" spans="1:20" ht="13.2" x14ac:dyDescent="0.25">
      <c r="A769" s="501"/>
      <c r="B769" s="438"/>
      <c r="C769" s="36">
        <v>37982276</v>
      </c>
      <c r="D769" s="37">
        <v>14990000</v>
      </c>
      <c r="E769" s="37">
        <v>22411399</v>
      </c>
      <c r="F769" s="38">
        <f t="shared" si="69"/>
        <v>-15570877</v>
      </c>
      <c r="G769" s="39">
        <f t="shared" si="70"/>
        <v>-0.40995113089062907</v>
      </c>
      <c r="H769" s="40">
        <f t="shared" si="72"/>
        <v>-0.33114394152725585</v>
      </c>
      <c r="I769" s="439"/>
      <c r="J769" s="389"/>
      <c r="K769" s="389"/>
      <c r="L769" s="389"/>
      <c r="M769" s="389"/>
      <c r="N769" s="47"/>
      <c r="O769" s="406"/>
      <c r="P769" s="405"/>
      <c r="Q769" s="386"/>
      <c r="R769" s="293">
        <v>14800</v>
      </c>
      <c r="S769" s="348" t="s">
        <v>1953</v>
      </c>
      <c r="T769" s="319">
        <f t="shared" si="73"/>
        <v>1514.2837162162161</v>
      </c>
    </row>
    <row r="770" spans="1:20" ht="13.2" x14ac:dyDescent="0.25">
      <c r="A770" s="501"/>
      <c r="B770" s="438"/>
      <c r="C770" s="36">
        <v>34902632</v>
      </c>
      <c r="D770" s="37">
        <v>13770000</v>
      </c>
      <c r="E770" s="37">
        <v>20707457</v>
      </c>
      <c r="F770" s="38">
        <f t="shared" si="69"/>
        <v>-14195175</v>
      </c>
      <c r="G770" s="39">
        <f t="shared" si="70"/>
        <v>-0.40670786661590452</v>
      </c>
      <c r="H770" s="40">
        <f t="shared" si="72"/>
        <v>-0.33502216134023605</v>
      </c>
      <c r="I770" s="439"/>
      <c r="J770" s="389"/>
      <c r="K770" s="389"/>
      <c r="L770" s="389"/>
      <c r="M770" s="389"/>
      <c r="N770" s="47"/>
      <c r="O770" s="406"/>
      <c r="P770" s="405"/>
      <c r="Q770" s="386"/>
      <c r="R770" s="293">
        <v>13600</v>
      </c>
      <c r="S770" s="348" t="s">
        <v>1953</v>
      </c>
      <c r="T770" s="319">
        <f t="shared" si="73"/>
        <v>1522.6071323529411</v>
      </c>
    </row>
    <row r="771" spans="1:20" ht="13.2" x14ac:dyDescent="0.25">
      <c r="A771" s="502"/>
      <c r="B771" s="438"/>
      <c r="C771" s="36">
        <v>34902632</v>
      </c>
      <c r="D771" s="37">
        <v>13770000</v>
      </c>
      <c r="E771" s="37">
        <v>20707457</v>
      </c>
      <c r="F771" s="38">
        <f t="shared" si="69"/>
        <v>-14195175</v>
      </c>
      <c r="G771" s="39">
        <f t="shared" si="70"/>
        <v>-0.40670786661590452</v>
      </c>
      <c r="H771" s="40">
        <f t="shared" si="72"/>
        <v>-0.33502216134023605</v>
      </c>
      <c r="I771" s="439"/>
      <c r="J771" s="402"/>
      <c r="K771" s="402"/>
      <c r="L771" s="402"/>
      <c r="M771" s="402"/>
      <c r="N771" s="47"/>
      <c r="O771" s="404"/>
      <c r="P771" s="405"/>
      <c r="Q771" s="387"/>
      <c r="R771" s="294">
        <v>13600</v>
      </c>
      <c r="S771" s="347" t="s">
        <v>1953</v>
      </c>
      <c r="T771" s="319">
        <f t="shared" si="73"/>
        <v>1522.6071323529411</v>
      </c>
    </row>
    <row r="772" spans="1:20" ht="12.75" customHeight="1" x14ac:dyDescent="0.25">
      <c r="A772" s="500">
        <v>587</v>
      </c>
      <c r="B772" s="438" t="s">
        <v>1219</v>
      </c>
      <c r="C772" s="36">
        <v>22424672.460000001</v>
      </c>
      <c r="D772" s="37">
        <v>9870000</v>
      </c>
      <c r="E772" s="37">
        <v>13260176</v>
      </c>
      <c r="F772" s="38">
        <f t="shared" si="69"/>
        <v>-9164496.4600000009</v>
      </c>
      <c r="G772" s="39">
        <f t="shared" si="70"/>
        <v>-0.40867916694645895</v>
      </c>
      <c r="H772" s="40">
        <f t="shared" si="72"/>
        <v>-0.25566598814374714</v>
      </c>
      <c r="I772" s="439" t="s">
        <v>1550</v>
      </c>
      <c r="J772" s="388"/>
      <c r="K772" s="388"/>
      <c r="L772" s="388">
        <v>1</v>
      </c>
      <c r="M772" s="388"/>
      <c r="N772" s="47"/>
      <c r="O772" s="403" t="s">
        <v>1635</v>
      </c>
      <c r="P772" s="405" t="s">
        <v>62</v>
      </c>
      <c r="Q772" s="383"/>
      <c r="R772" s="293">
        <v>11982</v>
      </c>
      <c r="S772" s="346" t="s">
        <v>2007</v>
      </c>
      <c r="T772" s="319">
        <f t="shared" si="73"/>
        <v>1106.6746786846936</v>
      </c>
    </row>
    <row r="773" spans="1:20" ht="34.5" customHeight="1" x14ac:dyDescent="0.25">
      <c r="A773" s="502"/>
      <c r="B773" s="438"/>
      <c r="C773" s="36">
        <v>7974589.3300000001</v>
      </c>
      <c r="D773" s="37">
        <v>3630000</v>
      </c>
      <c r="E773" s="37">
        <v>4506544</v>
      </c>
      <c r="F773" s="38">
        <f t="shared" si="69"/>
        <v>-3468045.33</v>
      </c>
      <c r="G773" s="39">
        <f t="shared" si="70"/>
        <v>-0.43488701254538459</v>
      </c>
      <c r="H773" s="40">
        <f t="shared" si="72"/>
        <v>-0.19450470249486082</v>
      </c>
      <c r="I773" s="439"/>
      <c r="J773" s="402"/>
      <c r="K773" s="402"/>
      <c r="L773" s="402"/>
      <c r="M773" s="402"/>
      <c r="N773" s="47"/>
      <c r="O773" s="404"/>
      <c r="P773" s="405"/>
      <c r="Q773" s="384"/>
      <c r="R773" s="294">
        <v>4261</v>
      </c>
      <c r="S773" s="347" t="s">
        <v>2007</v>
      </c>
      <c r="T773" s="319">
        <f t="shared" si="73"/>
        <v>1057.6259094109364</v>
      </c>
    </row>
    <row r="774" spans="1:20" ht="57" customHeight="1" x14ac:dyDescent="0.25">
      <c r="A774" s="35">
        <v>588</v>
      </c>
      <c r="B774" s="22" t="s">
        <v>1220</v>
      </c>
      <c r="C774" s="36">
        <v>153091873</v>
      </c>
      <c r="D774" s="37">
        <v>61592300</v>
      </c>
      <c r="E774" s="37">
        <v>64030001</v>
      </c>
      <c r="F774" s="38">
        <f t="shared" si="69"/>
        <v>-89061872</v>
      </c>
      <c r="G774" s="39">
        <f t="shared" si="70"/>
        <v>-0.58175440834798586</v>
      </c>
      <c r="H774" s="40">
        <f t="shared" si="72"/>
        <v>-3.8071231640305611E-2</v>
      </c>
      <c r="I774" s="113" t="s">
        <v>1639</v>
      </c>
      <c r="J774" s="47"/>
      <c r="K774" s="47"/>
      <c r="L774" s="47">
        <v>1</v>
      </c>
      <c r="M774" s="47"/>
      <c r="N774" s="47">
        <v>1</v>
      </c>
      <c r="O774" s="114" t="s">
        <v>1636</v>
      </c>
      <c r="P774" s="99" t="s">
        <v>62</v>
      </c>
      <c r="Q774" s="256"/>
      <c r="R774" s="292">
        <v>20900</v>
      </c>
      <c r="S774" s="256" t="s">
        <v>2082</v>
      </c>
      <c r="T774" s="319">
        <f t="shared" si="73"/>
        <v>3063.6364114832536</v>
      </c>
    </row>
    <row r="775" spans="1:20" ht="79.2" x14ac:dyDescent="0.25">
      <c r="A775" s="35">
        <v>589</v>
      </c>
      <c r="B775" s="22" t="s">
        <v>1221</v>
      </c>
      <c r="C775" s="36">
        <v>548766897.10000002</v>
      </c>
      <c r="D775" s="37">
        <v>312502390</v>
      </c>
      <c r="E775" s="37">
        <v>362989919</v>
      </c>
      <c r="F775" s="38">
        <f t="shared" si="69"/>
        <v>-185776978.10000002</v>
      </c>
      <c r="G775" s="39">
        <f t="shared" si="70"/>
        <v>-0.3385353217946499</v>
      </c>
      <c r="H775" s="40">
        <f t="shared" si="72"/>
        <v>-0.13908796458890088</v>
      </c>
      <c r="I775" s="113" t="s">
        <v>1640</v>
      </c>
      <c r="J775" s="47"/>
      <c r="K775" s="47"/>
      <c r="L775" s="47">
        <v>1</v>
      </c>
      <c r="M775" s="47"/>
      <c r="N775" s="47"/>
      <c r="O775" s="114" t="s">
        <v>1637</v>
      </c>
      <c r="P775" s="99" t="s">
        <v>62</v>
      </c>
      <c r="Q775" s="256"/>
      <c r="R775" s="292">
        <v>213830</v>
      </c>
      <c r="S775" s="256" t="s">
        <v>1953</v>
      </c>
      <c r="T775" s="319">
        <f t="shared" si="73"/>
        <v>1697.5631062058644</v>
      </c>
    </row>
    <row r="776" spans="1:20" ht="64.5" customHeight="1" x14ac:dyDescent="0.25">
      <c r="A776" s="35">
        <v>590</v>
      </c>
      <c r="B776" s="22" t="s">
        <v>1222</v>
      </c>
      <c r="C776" s="36">
        <v>67316083</v>
      </c>
      <c r="D776" s="37">
        <v>45228000</v>
      </c>
      <c r="E776" s="37">
        <v>67067353</v>
      </c>
      <c r="F776" s="38">
        <f t="shared" si="69"/>
        <v>-248730</v>
      </c>
      <c r="G776" s="123">
        <f t="shared" si="70"/>
        <v>-3.6949565232427444E-3</v>
      </c>
      <c r="H776" s="40">
        <f t="shared" si="72"/>
        <v>-0.32563314374431923</v>
      </c>
      <c r="I776" s="113" t="s">
        <v>1641</v>
      </c>
      <c r="J776" s="47"/>
      <c r="K776" s="47"/>
      <c r="L776" s="47">
        <v>1</v>
      </c>
      <c r="M776" s="47"/>
      <c r="N776" s="47"/>
      <c r="O776" s="114" t="s">
        <v>1638</v>
      </c>
      <c r="P776" s="99" t="s">
        <v>62</v>
      </c>
      <c r="Q776" s="256"/>
      <c r="R776" s="292">
        <v>37740</v>
      </c>
      <c r="S776" s="256" t="s">
        <v>1704</v>
      </c>
      <c r="T776" s="319">
        <f t="shared" si="73"/>
        <v>1777.0893746687864</v>
      </c>
    </row>
    <row r="777" spans="1:20" ht="63" customHeight="1" x14ac:dyDescent="0.25">
      <c r="A777" s="35">
        <v>591</v>
      </c>
      <c r="B777" s="22" t="s">
        <v>1223</v>
      </c>
      <c r="C777" s="36">
        <v>1616706800</v>
      </c>
      <c r="D777" s="37">
        <v>363901000</v>
      </c>
      <c r="E777" s="37">
        <v>692263200</v>
      </c>
      <c r="F777" s="38">
        <f t="shared" si="69"/>
        <v>-924443600</v>
      </c>
      <c r="G777" s="39">
        <f t="shared" si="70"/>
        <v>-0.5718065885539666</v>
      </c>
      <c r="H777" s="40">
        <f t="shared" si="72"/>
        <v>-0.47433143925605176</v>
      </c>
      <c r="I777" s="188" t="s">
        <v>2084</v>
      </c>
      <c r="J777" s="47"/>
      <c r="K777" s="47"/>
      <c r="L777" s="47">
        <v>1</v>
      </c>
      <c r="M777" s="47"/>
      <c r="N777" s="47"/>
      <c r="O777" s="114" t="s">
        <v>1636</v>
      </c>
      <c r="P777" s="99" t="s">
        <v>62</v>
      </c>
      <c r="Q777" s="256"/>
      <c r="R777" s="292">
        <v>460000</v>
      </c>
      <c r="S777" s="341" t="s">
        <v>2083</v>
      </c>
      <c r="T777" s="319">
        <f t="shared" si="73"/>
        <v>1504.92</v>
      </c>
    </row>
    <row r="778" spans="1:20" ht="52.8" x14ac:dyDescent="0.25">
      <c r="A778" s="35">
        <v>592</v>
      </c>
      <c r="B778" s="22" t="s">
        <v>1224</v>
      </c>
      <c r="C778" s="36">
        <v>373143075.97000003</v>
      </c>
      <c r="D778" s="37">
        <v>138309062</v>
      </c>
      <c r="E778" s="37">
        <v>166006000</v>
      </c>
      <c r="F778" s="38">
        <f t="shared" si="69"/>
        <v>-207137075.97000003</v>
      </c>
      <c r="G778" s="39">
        <f t="shared" si="70"/>
        <v>-0.555114349721053</v>
      </c>
      <c r="H778" s="40">
        <f t="shared" si="72"/>
        <v>-0.16684299362673638</v>
      </c>
      <c r="I778" s="113" t="s">
        <v>1642</v>
      </c>
      <c r="J778" s="47"/>
      <c r="K778" s="47"/>
      <c r="L778" s="47">
        <v>1</v>
      </c>
      <c r="M778" s="47"/>
      <c r="N778" s="47"/>
      <c r="O778" s="114" t="s">
        <v>1643</v>
      </c>
      <c r="P778" s="99" t="s">
        <v>62</v>
      </c>
      <c r="Q778" s="256"/>
      <c r="R778" s="292">
        <v>6011.2</v>
      </c>
      <c r="S778" s="341" t="s">
        <v>2085</v>
      </c>
      <c r="T778" s="319">
        <f t="shared" si="73"/>
        <v>27616.11658237956</v>
      </c>
    </row>
    <row r="779" spans="1:20" ht="62.25" customHeight="1" x14ac:dyDescent="0.25">
      <c r="A779" s="35">
        <v>593</v>
      </c>
      <c r="B779" s="22" t="s">
        <v>1225</v>
      </c>
      <c r="C779" s="36">
        <v>157950275.63999999</v>
      </c>
      <c r="D779" s="37">
        <v>95618825</v>
      </c>
      <c r="E779" s="37">
        <v>98850756</v>
      </c>
      <c r="F779" s="38">
        <f t="shared" si="69"/>
        <v>-59099519.639999986</v>
      </c>
      <c r="G779" s="39">
        <f t="shared" si="70"/>
        <v>-0.37416534666073969</v>
      </c>
      <c r="H779" s="40">
        <f t="shared" si="72"/>
        <v>-3.2695055969020614E-2</v>
      </c>
      <c r="I779" s="113" t="s">
        <v>1645</v>
      </c>
      <c r="J779" s="47"/>
      <c r="K779" s="47"/>
      <c r="L779" s="47">
        <v>1</v>
      </c>
      <c r="M779" s="47"/>
      <c r="N779" s="47">
        <v>1</v>
      </c>
      <c r="O779" s="114" t="s">
        <v>1644</v>
      </c>
      <c r="P779" s="99" t="s">
        <v>62</v>
      </c>
      <c r="Q779" s="256"/>
      <c r="R779" s="292">
        <v>5808.8</v>
      </c>
      <c r="S779" s="341" t="s">
        <v>2086</v>
      </c>
      <c r="T779" s="319">
        <f t="shared" si="73"/>
        <v>17017.41426800716</v>
      </c>
    </row>
    <row r="780" spans="1:20" ht="79.2" x14ac:dyDescent="0.25">
      <c r="A780" s="35">
        <v>594</v>
      </c>
      <c r="B780" s="22" t="s">
        <v>1226</v>
      </c>
      <c r="C780" s="36">
        <v>29170400</v>
      </c>
      <c r="D780" s="37">
        <v>16206000</v>
      </c>
      <c r="E780" s="37">
        <v>24754685</v>
      </c>
      <c r="F780" s="38">
        <f t="shared" si="69"/>
        <v>-4415715</v>
      </c>
      <c r="G780" s="39">
        <f t="shared" si="70"/>
        <v>-0.15137656665661081</v>
      </c>
      <c r="H780" s="40">
        <f t="shared" si="72"/>
        <v>-0.34533604446996596</v>
      </c>
      <c r="I780" s="23" t="s">
        <v>1227</v>
      </c>
      <c r="J780" s="47"/>
      <c r="K780" s="47"/>
      <c r="L780" s="47">
        <v>1</v>
      </c>
      <c r="M780" s="47"/>
      <c r="N780" s="47"/>
      <c r="O780" s="114" t="s">
        <v>1646</v>
      </c>
      <c r="P780" s="99" t="s">
        <v>62</v>
      </c>
      <c r="Q780" s="266" t="s">
        <v>1619</v>
      </c>
      <c r="R780" s="292">
        <v>20000</v>
      </c>
      <c r="S780" s="256" t="s">
        <v>1704</v>
      </c>
      <c r="T780" s="319">
        <f t="shared" si="73"/>
        <v>1237.73425</v>
      </c>
    </row>
    <row r="781" spans="1:20" ht="79.2" x14ac:dyDescent="0.25">
      <c r="A781" s="35">
        <v>595</v>
      </c>
      <c r="B781" s="22" t="s">
        <v>1228</v>
      </c>
      <c r="C781" s="36">
        <v>25448080</v>
      </c>
      <c r="D781" s="37">
        <v>9744000</v>
      </c>
      <c r="E781" s="37">
        <v>18302480</v>
      </c>
      <c r="F781" s="38">
        <f t="shared" ref="F781:F851" si="74">E781-C781</f>
        <v>-7145600</v>
      </c>
      <c r="G781" s="39">
        <f t="shared" si="70"/>
        <v>-0.28079132099553289</v>
      </c>
      <c r="H781" s="40">
        <f t="shared" si="72"/>
        <v>-0.46761313220940548</v>
      </c>
      <c r="I781" s="23" t="s">
        <v>1229</v>
      </c>
      <c r="J781" s="47"/>
      <c r="K781" s="47"/>
      <c r="L781" s="47">
        <v>1</v>
      </c>
      <c r="M781" s="47"/>
      <c r="N781" s="47"/>
      <c r="O781" s="114" t="s">
        <v>1647</v>
      </c>
      <c r="P781" s="99" t="s">
        <v>62</v>
      </c>
      <c r="Q781" s="256"/>
      <c r="R781" s="292">
        <v>1624000</v>
      </c>
      <c r="S781" s="358" t="s">
        <v>2087</v>
      </c>
      <c r="T781" s="319">
        <f t="shared" si="73"/>
        <v>11.27</v>
      </c>
    </row>
    <row r="782" spans="1:20" ht="24" customHeight="1" x14ac:dyDescent="0.25">
      <c r="A782" s="500">
        <v>596</v>
      </c>
      <c r="B782" s="484" t="s">
        <v>1230</v>
      </c>
      <c r="C782" s="36">
        <v>159239650</v>
      </c>
      <c r="D782" s="37">
        <v>35315000</v>
      </c>
      <c r="E782" s="37">
        <v>38234773</v>
      </c>
      <c r="F782" s="38">
        <f t="shared" si="74"/>
        <v>-121004877</v>
      </c>
      <c r="G782" s="39">
        <f t="shared" ref="G782:G785" si="75">F782/C782</f>
        <v>-0.759891628749498</v>
      </c>
      <c r="H782" s="40">
        <f t="shared" si="72"/>
        <v>-7.6364334633293104E-2</v>
      </c>
      <c r="I782" s="388" t="s">
        <v>1648</v>
      </c>
      <c r="J782" s="388"/>
      <c r="K782" s="388"/>
      <c r="L782" s="388">
        <v>1</v>
      </c>
      <c r="M782" s="388"/>
      <c r="N782" s="47">
        <v>1</v>
      </c>
      <c r="O782" s="403" t="s">
        <v>1649</v>
      </c>
      <c r="P782" s="487" t="s">
        <v>62</v>
      </c>
      <c r="Q782" s="372"/>
      <c r="R782" s="293">
        <v>16600</v>
      </c>
      <c r="S782" s="363" t="s">
        <v>2142</v>
      </c>
      <c r="T782" s="319">
        <f t="shared" si="73"/>
        <v>2303.2995783132528</v>
      </c>
    </row>
    <row r="783" spans="1:20" ht="13.2" x14ac:dyDescent="0.25">
      <c r="A783" s="501"/>
      <c r="B783" s="485"/>
      <c r="C783" s="36">
        <v>159239650</v>
      </c>
      <c r="D783" s="37">
        <v>35315000</v>
      </c>
      <c r="E783" s="37">
        <v>38234773</v>
      </c>
      <c r="F783" s="38">
        <f t="shared" si="74"/>
        <v>-121004877</v>
      </c>
      <c r="G783" s="39">
        <f t="shared" si="75"/>
        <v>-0.759891628749498</v>
      </c>
      <c r="H783" s="40">
        <f t="shared" si="72"/>
        <v>-7.6364334633293104E-2</v>
      </c>
      <c r="I783" s="389"/>
      <c r="J783" s="389"/>
      <c r="K783" s="389"/>
      <c r="L783" s="389"/>
      <c r="M783" s="389"/>
      <c r="N783" s="47">
        <v>1</v>
      </c>
      <c r="O783" s="406"/>
      <c r="P783" s="488"/>
      <c r="Q783" s="374"/>
      <c r="R783" s="293">
        <v>16600</v>
      </c>
      <c r="S783" s="364" t="s">
        <v>2088</v>
      </c>
      <c r="T783" s="319">
        <f t="shared" si="73"/>
        <v>2303.2995783132528</v>
      </c>
    </row>
    <row r="784" spans="1:20" ht="13.2" x14ac:dyDescent="0.25">
      <c r="A784" s="501"/>
      <c r="B784" s="485"/>
      <c r="C784" s="36">
        <v>159239650</v>
      </c>
      <c r="D784" s="37">
        <v>35315000</v>
      </c>
      <c r="E784" s="37">
        <v>38234773</v>
      </c>
      <c r="F784" s="38">
        <f t="shared" si="74"/>
        <v>-121004877</v>
      </c>
      <c r="G784" s="39">
        <f t="shared" si="75"/>
        <v>-0.759891628749498</v>
      </c>
      <c r="H784" s="40">
        <f t="shared" si="72"/>
        <v>-7.6364334633293104E-2</v>
      </c>
      <c r="I784" s="389"/>
      <c r="J784" s="389"/>
      <c r="K784" s="389"/>
      <c r="L784" s="389"/>
      <c r="M784" s="389"/>
      <c r="N784" s="47">
        <v>1</v>
      </c>
      <c r="O784" s="406"/>
      <c r="P784" s="488"/>
      <c r="Q784" s="374"/>
      <c r="R784" s="293">
        <v>16600</v>
      </c>
      <c r="S784" s="364" t="s">
        <v>2088</v>
      </c>
      <c r="T784" s="319">
        <f t="shared" si="73"/>
        <v>2303.2995783132528</v>
      </c>
    </row>
    <row r="785" spans="1:20" ht="13.2" x14ac:dyDescent="0.25">
      <c r="A785" s="501"/>
      <c r="B785" s="485"/>
      <c r="C785" s="36">
        <v>159239650</v>
      </c>
      <c r="D785" s="37">
        <v>35315000</v>
      </c>
      <c r="E785" s="37">
        <v>38234773</v>
      </c>
      <c r="F785" s="38">
        <f t="shared" si="74"/>
        <v>-121004877</v>
      </c>
      <c r="G785" s="39">
        <f t="shared" si="75"/>
        <v>-0.759891628749498</v>
      </c>
      <c r="H785" s="40">
        <f t="shared" si="72"/>
        <v>-7.6364334633293104E-2</v>
      </c>
      <c r="I785" s="389"/>
      <c r="J785" s="389"/>
      <c r="K785" s="389"/>
      <c r="L785" s="389"/>
      <c r="M785" s="389"/>
      <c r="N785" s="47">
        <v>1</v>
      </c>
      <c r="O785" s="406"/>
      <c r="P785" s="488"/>
      <c r="Q785" s="374"/>
      <c r="R785" s="293">
        <v>16600</v>
      </c>
      <c r="S785" s="364" t="s">
        <v>2088</v>
      </c>
      <c r="T785" s="319">
        <f t="shared" si="73"/>
        <v>2303.2995783132528</v>
      </c>
    </row>
    <row r="786" spans="1:20" ht="15" customHeight="1" x14ac:dyDescent="0.25">
      <c r="A786" s="502"/>
      <c r="B786" s="486"/>
      <c r="C786" s="36">
        <v>159239650</v>
      </c>
      <c r="D786" s="37">
        <v>35315000</v>
      </c>
      <c r="E786" s="37">
        <v>38234773</v>
      </c>
      <c r="F786" s="38">
        <f t="shared" si="74"/>
        <v>-121004877</v>
      </c>
      <c r="G786" s="39">
        <f t="shared" ref="G786:G852" si="76">F786/C786</f>
        <v>-0.759891628749498</v>
      </c>
      <c r="H786" s="40">
        <f t="shared" si="72"/>
        <v>-7.6364334633293104E-2</v>
      </c>
      <c r="I786" s="402"/>
      <c r="J786" s="402"/>
      <c r="K786" s="402"/>
      <c r="L786" s="402"/>
      <c r="M786" s="402"/>
      <c r="N786" s="47">
        <v>1</v>
      </c>
      <c r="O786" s="404"/>
      <c r="P786" s="489"/>
      <c r="Q786" s="373"/>
      <c r="R786" s="294">
        <v>16600</v>
      </c>
      <c r="S786" s="365" t="s">
        <v>2088</v>
      </c>
      <c r="T786" s="319">
        <f t="shared" ref="T786:T813" si="77">E786/R786</f>
        <v>2303.2995783132528</v>
      </c>
    </row>
    <row r="787" spans="1:20" ht="52.8" x14ac:dyDescent="0.25">
      <c r="A787" s="35">
        <v>597</v>
      </c>
      <c r="B787" s="22" t="s">
        <v>1231</v>
      </c>
      <c r="C787" s="36">
        <v>99662877.439999998</v>
      </c>
      <c r="D787" s="37">
        <v>30672700</v>
      </c>
      <c r="E787" s="37">
        <v>86978391</v>
      </c>
      <c r="F787" s="38">
        <f t="shared" si="74"/>
        <v>-12684486.439999998</v>
      </c>
      <c r="G787" s="39">
        <f t="shared" si="76"/>
        <v>-0.12727393354297276</v>
      </c>
      <c r="H787" s="40">
        <f t="shared" si="72"/>
        <v>-0.64735263957688061</v>
      </c>
      <c r="I787" s="113" t="s">
        <v>1651</v>
      </c>
      <c r="J787" s="47"/>
      <c r="K787" s="47"/>
      <c r="L787" s="47">
        <v>1</v>
      </c>
      <c r="M787" s="47"/>
      <c r="N787" s="47"/>
      <c r="O787" s="114" t="s">
        <v>1650</v>
      </c>
      <c r="P787" s="99" t="s">
        <v>62</v>
      </c>
      <c r="Q787" s="253" t="s">
        <v>1619</v>
      </c>
      <c r="R787" s="292">
        <v>2894</v>
      </c>
      <c r="S787" s="358" t="s">
        <v>2090</v>
      </c>
      <c r="T787" s="319">
        <f t="shared" si="77"/>
        <v>30054.730822391153</v>
      </c>
    </row>
    <row r="788" spans="1:20" ht="52.8" x14ac:dyDescent="0.25">
      <c r="A788" s="35">
        <v>598</v>
      </c>
      <c r="B788" s="22" t="s">
        <v>1232</v>
      </c>
      <c r="C788" s="36">
        <v>560313829.49000001</v>
      </c>
      <c r="D788" s="37">
        <v>206198000</v>
      </c>
      <c r="E788" s="37">
        <v>239273232</v>
      </c>
      <c r="F788" s="38">
        <f t="shared" si="74"/>
        <v>-321040597.49000001</v>
      </c>
      <c r="G788" s="39">
        <f t="shared" si="76"/>
        <v>-0.57296568564479744</v>
      </c>
      <c r="H788" s="40">
        <f t="shared" si="72"/>
        <v>-0.138232060993768</v>
      </c>
      <c r="I788" s="113" t="s">
        <v>1652</v>
      </c>
      <c r="J788" s="47"/>
      <c r="K788" s="47"/>
      <c r="L788" s="47">
        <v>1</v>
      </c>
      <c r="M788" s="47"/>
      <c r="N788" s="47"/>
      <c r="O788" s="114" t="s">
        <v>1653</v>
      </c>
      <c r="P788" s="99" t="s">
        <v>62</v>
      </c>
      <c r="Q788" s="256"/>
      <c r="R788" s="292">
        <v>132863</v>
      </c>
      <c r="S788" s="256" t="s">
        <v>2089</v>
      </c>
      <c r="T788" s="319">
        <f t="shared" si="77"/>
        <v>1800.9019215281908</v>
      </c>
    </row>
    <row r="789" spans="1:20" ht="52.8" x14ac:dyDescent="0.25">
      <c r="A789" s="35">
        <v>599</v>
      </c>
      <c r="B789" s="22" t="s">
        <v>1233</v>
      </c>
      <c r="C789" s="36">
        <v>10660667</v>
      </c>
      <c r="D789" s="37">
        <v>5554797</v>
      </c>
      <c r="E789" s="37">
        <v>5554797</v>
      </c>
      <c r="F789" s="38">
        <f t="shared" si="74"/>
        <v>-5105870</v>
      </c>
      <c r="G789" s="39">
        <f t="shared" si="76"/>
        <v>-0.47894470392893801</v>
      </c>
      <c r="H789" s="40">
        <f t="shared" si="72"/>
        <v>0</v>
      </c>
      <c r="I789" s="23" t="s">
        <v>1234</v>
      </c>
      <c r="J789" s="47">
        <v>1</v>
      </c>
      <c r="K789" s="47"/>
      <c r="L789" s="47"/>
      <c r="M789" s="47"/>
      <c r="N789" s="47"/>
      <c r="O789" s="114" t="s">
        <v>1654</v>
      </c>
      <c r="P789" s="99" t="s">
        <v>9</v>
      </c>
      <c r="Q789" s="256"/>
      <c r="R789" s="292">
        <v>122.8</v>
      </c>
      <c r="S789" s="358" t="s">
        <v>2091</v>
      </c>
      <c r="T789" s="319">
        <f t="shared" si="77"/>
        <v>45234.503257328994</v>
      </c>
    </row>
    <row r="790" spans="1:20" ht="66" x14ac:dyDescent="0.25">
      <c r="A790" s="35">
        <v>600</v>
      </c>
      <c r="B790" s="22" t="s">
        <v>1235</v>
      </c>
      <c r="C790" s="36">
        <v>129074483.86</v>
      </c>
      <c r="D790" s="37">
        <v>89673689</v>
      </c>
      <c r="E790" s="37">
        <v>128056000</v>
      </c>
      <c r="F790" s="38">
        <f t="shared" si="74"/>
        <v>-1018483.8599999994</v>
      </c>
      <c r="G790" s="39">
        <f t="shared" si="76"/>
        <v>-7.8906676946676226E-3</v>
      </c>
      <c r="H790" s="40">
        <f t="shared" si="72"/>
        <v>-0.29973067251827323</v>
      </c>
      <c r="I790" s="113" t="s">
        <v>1655</v>
      </c>
      <c r="J790" s="47"/>
      <c r="K790" s="47"/>
      <c r="L790" s="47">
        <v>1</v>
      </c>
      <c r="M790" s="47"/>
      <c r="N790" s="47"/>
      <c r="O790" s="114" t="s">
        <v>1656</v>
      </c>
      <c r="P790" s="99" t="s">
        <v>62</v>
      </c>
      <c r="Q790" s="256"/>
      <c r="R790" s="292">
        <v>3580.9</v>
      </c>
      <c r="S790" s="256" t="s">
        <v>1813</v>
      </c>
      <c r="T790" s="319">
        <f t="shared" si="77"/>
        <v>35760.842246362648</v>
      </c>
    </row>
    <row r="791" spans="1:20" ht="66" x14ac:dyDescent="0.25">
      <c r="A791" s="35">
        <v>601</v>
      </c>
      <c r="B791" s="22" t="s">
        <v>1236</v>
      </c>
      <c r="C791" s="36">
        <v>243915000</v>
      </c>
      <c r="D791" s="37">
        <v>11820000</v>
      </c>
      <c r="E791" s="37">
        <v>13380000</v>
      </c>
      <c r="F791" s="38">
        <f t="shared" si="74"/>
        <v>-230535000</v>
      </c>
      <c r="G791" s="39">
        <f t="shared" si="76"/>
        <v>-0.94514482504151032</v>
      </c>
      <c r="H791" s="40">
        <f t="shared" si="72"/>
        <v>-0.11659192825112108</v>
      </c>
      <c r="I791" s="113" t="s">
        <v>1657</v>
      </c>
      <c r="J791" s="47"/>
      <c r="K791" s="47"/>
      <c r="L791" s="47">
        <v>1</v>
      </c>
      <c r="M791" s="47"/>
      <c r="N791" s="47"/>
      <c r="O791" s="114" t="s">
        <v>1658</v>
      </c>
      <c r="P791" s="99" t="s">
        <v>62</v>
      </c>
      <c r="Q791" s="256"/>
      <c r="R791" s="292">
        <v>60000</v>
      </c>
      <c r="S791" s="358" t="s">
        <v>2092</v>
      </c>
      <c r="T791" s="319">
        <f t="shared" si="77"/>
        <v>223</v>
      </c>
    </row>
    <row r="792" spans="1:20" ht="66" x14ac:dyDescent="0.25">
      <c r="A792" s="35">
        <v>602</v>
      </c>
      <c r="B792" s="22" t="s">
        <v>1237</v>
      </c>
      <c r="C792" s="36">
        <v>211815135</v>
      </c>
      <c r="D792" s="37">
        <v>13463493</v>
      </c>
      <c r="E792" s="37">
        <v>79796954</v>
      </c>
      <c r="F792" s="38">
        <f t="shared" si="74"/>
        <v>-132018181</v>
      </c>
      <c r="G792" s="39">
        <f t="shared" si="76"/>
        <v>-0.62327076391401404</v>
      </c>
      <c r="H792" s="40">
        <f t="shared" si="72"/>
        <v>-0.83127810868570251</v>
      </c>
      <c r="I792" s="113" t="s">
        <v>1659</v>
      </c>
      <c r="J792" s="47"/>
      <c r="K792" s="47"/>
      <c r="L792" s="47">
        <v>1</v>
      </c>
      <c r="M792" s="47"/>
      <c r="N792" s="47"/>
      <c r="O792" s="114" t="s">
        <v>1658</v>
      </c>
      <c r="P792" s="99" t="s">
        <v>62</v>
      </c>
      <c r="Q792" s="256"/>
      <c r="R792" s="292">
        <v>125500</v>
      </c>
      <c r="S792" s="358" t="s">
        <v>2093</v>
      </c>
      <c r="T792" s="319">
        <f t="shared" si="77"/>
        <v>635.83230278884457</v>
      </c>
    </row>
    <row r="793" spans="1:20" ht="71.25" customHeight="1" x14ac:dyDescent="0.25">
      <c r="A793" s="35">
        <v>603</v>
      </c>
      <c r="B793" s="22" t="s">
        <v>1238</v>
      </c>
      <c r="C793" s="36">
        <v>208327704</v>
      </c>
      <c r="D793" s="37">
        <v>90017000</v>
      </c>
      <c r="E793" s="37">
        <v>116639000</v>
      </c>
      <c r="F793" s="38">
        <f t="shared" si="74"/>
        <v>-91688704</v>
      </c>
      <c r="G793" s="39">
        <f t="shared" si="76"/>
        <v>-0.44011767153157894</v>
      </c>
      <c r="H793" s="40">
        <f t="shared" si="72"/>
        <v>-0.22824269755399137</v>
      </c>
      <c r="I793" s="113" t="s">
        <v>1660</v>
      </c>
      <c r="J793" s="47"/>
      <c r="K793" s="47"/>
      <c r="L793" s="47">
        <v>1</v>
      </c>
      <c r="M793" s="47"/>
      <c r="N793" s="47"/>
      <c r="O793" s="114" t="s">
        <v>1661</v>
      </c>
      <c r="P793" s="99" t="s">
        <v>62</v>
      </c>
      <c r="Q793" s="256"/>
      <c r="R793" s="292">
        <v>146900</v>
      </c>
      <c r="S793" s="256" t="s">
        <v>2054</v>
      </c>
      <c r="T793" s="319">
        <f t="shared" si="77"/>
        <v>794.00272294077604</v>
      </c>
    </row>
    <row r="794" spans="1:20" ht="66" x14ac:dyDescent="0.3">
      <c r="A794" s="35">
        <v>604</v>
      </c>
      <c r="B794" s="22" t="s">
        <v>1239</v>
      </c>
      <c r="C794" s="36">
        <v>5515987655.3000002</v>
      </c>
      <c r="D794" s="37">
        <v>3980000000</v>
      </c>
      <c r="E794" s="37">
        <v>4719365000</v>
      </c>
      <c r="F794" s="38">
        <f t="shared" si="74"/>
        <v>-796622655.30000019</v>
      </c>
      <c r="G794" s="39">
        <f t="shared" si="76"/>
        <v>-0.14442067406270762</v>
      </c>
      <c r="H794" s="40">
        <f t="shared" si="72"/>
        <v>-0.15666620403380541</v>
      </c>
      <c r="I794" s="113" t="s">
        <v>1662</v>
      </c>
      <c r="J794" s="47"/>
      <c r="K794" s="47"/>
      <c r="L794" s="47">
        <v>1</v>
      </c>
      <c r="M794" s="47"/>
      <c r="N794" s="47"/>
      <c r="O794" s="114" t="s">
        <v>1663</v>
      </c>
      <c r="P794" s="99" t="s">
        <v>62</v>
      </c>
      <c r="Q794" s="256"/>
      <c r="R794" s="306">
        <v>84857.9</v>
      </c>
      <c r="S794" s="341" t="s">
        <v>2018</v>
      </c>
      <c r="T794" s="319">
        <f t="shared" si="77"/>
        <v>55614.916230545423</v>
      </c>
    </row>
    <row r="795" spans="1:20" ht="66" x14ac:dyDescent="0.25">
      <c r="A795" s="35">
        <v>605</v>
      </c>
      <c r="B795" s="22" t="s">
        <v>1240</v>
      </c>
      <c r="C795" s="36">
        <v>12180323.99</v>
      </c>
      <c r="D795" s="37">
        <v>1111000</v>
      </c>
      <c r="E795" s="37">
        <v>1023383</v>
      </c>
      <c r="F795" s="38">
        <f t="shared" si="74"/>
        <v>-11156940.99</v>
      </c>
      <c r="G795" s="39">
        <f t="shared" si="76"/>
        <v>-0.91598064215367392</v>
      </c>
      <c r="H795" s="199">
        <f t="shared" si="72"/>
        <v>8.5615062982285231E-2</v>
      </c>
      <c r="I795" s="113" t="s">
        <v>1664</v>
      </c>
      <c r="J795" s="47"/>
      <c r="K795" s="47"/>
      <c r="L795" s="47">
        <v>1</v>
      </c>
      <c r="M795" s="47"/>
      <c r="N795" s="47">
        <v>1</v>
      </c>
      <c r="O795" s="114" t="s">
        <v>1687</v>
      </c>
      <c r="P795" s="99" t="s">
        <v>62</v>
      </c>
      <c r="Q795" s="256"/>
      <c r="R795" s="278">
        <v>1627</v>
      </c>
      <c r="S795" s="341" t="s">
        <v>1701</v>
      </c>
      <c r="T795" s="319">
        <f t="shared" si="77"/>
        <v>629</v>
      </c>
    </row>
    <row r="796" spans="1:20" ht="59.25" customHeight="1" x14ac:dyDescent="0.25">
      <c r="A796" s="35">
        <v>606</v>
      </c>
      <c r="B796" s="22" t="s">
        <v>1241</v>
      </c>
      <c r="C796" s="36">
        <v>8688541.2599999998</v>
      </c>
      <c r="D796" s="37">
        <v>1499561</v>
      </c>
      <c r="E796" s="37">
        <v>1499561</v>
      </c>
      <c r="F796" s="38">
        <f t="shared" si="74"/>
        <v>-7188980.2599999998</v>
      </c>
      <c r="G796" s="39">
        <f t="shared" si="76"/>
        <v>-0.82740934811420808</v>
      </c>
      <c r="H796" s="40">
        <f t="shared" si="72"/>
        <v>0</v>
      </c>
      <c r="I796" s="113" t="s">
        <v>1665</v>
      </c>
      <c r="J796" s="47"/>
      <c r="K796" s="47">
        <v>1</v>
      </c>
      <c r="L796" s="47"/>
      <c r="M796" s="47"/>
      <c r="N796" s="47"/>
      <c r="O796" s="114" t="s">
        <v>1686</v>
      </c>
      <c r="P796" s="99" t="s">
        <v>9</v>
      </c>
      <c r="Q796" s="256"/>
      <c r="R796" s="278">
        <v>581</v>
      </c>
      <c r="S796" s="256" t="s">
        <v>1624</v>
      </c>
      <c r="T796" s="319">
        <f t="shared" si="77"/>
        <v>2581</v>
      </c>
    </row>
    <row r="797" spans="1:20" ht="12.75" customHeight="1" x14ac:dyDescent="0.25">
      <c r="A797" s="500">
        <v>607</v>
      </c>
      <c r="B797" s="438" t="s">
        <v>1242</v>
      </c>
      <c r="C797" s="36">
        <v>75693438.930000007</v>
      </c>
      <c r="D797" s="37">
        <v>16483000</v>
      </c>
      <c r="E797" s="37">
        <v>17700000</v>
      </c>
      <c r="F797" s="38">
        <f t="shared" si="74"/>
        <v>-57993438.930000007</v>
      </c>
      <c r="G797" s="39">
        <f t="shared" si="76"/>
        <v>-0.76616203134371186</v>
      </c>
      <c r="H797" s="40">
        <f t="shared" si="72"/>
        <v>-6.8757062146892658E-2</v>
      </c>
      <c r="I797" s="439" t="s">
        <v>1243</v>
      </c>
      <c r="J797" s="388"/>
      <c r="K797" s="388"/>
      <c r="L797" s="388">
        <v>1</v>
      </c>
      <c r="M797" s="388"/>
      <c r="N797" s="47">
        <v>1</v>
      </c>
      <c r="O797" s="403" t="s">
        <v>1244</v>
      </c>
      <c r="P797" s="405" t="s">
        <v>9</v>
      </c>
      <c r="Q797" s="383"/>
      <c r="R797" s="267">
        <v>9759</v>
      </c>
      <c r="S797" s="348" t="s">
        <v>1702</v>
      </c>
      <c r="T797" s="319">
        <f t="shared" si="77"/>
        <v>1813.7104211497081</v>
      </c>
    </row>
    <row r="798" spans="1:20" ht="57.75" customHeight="1" x14ac:dyDescent="0.25">
      <c r="A798" s="502"/>
      <c r="B798" s="438"/>
      <c r="C798" s="36">
        <v>56473401.869999997</v>
      </c>
      <c r="D798" s="37">
        <v>12298000</v>
      </c>
      <c r="E798" s="37">
        <v>13210000</v>
      </c>
      <c r="F798" s="38">
        <f t="shared" si="74"/>
        <v>-43263401.869999997</v>
      </c>
      <c r="G798" s="39">
        <f t="shared" si="76"/>
        <v>-0.76608457145172504</v>
      </c>
      <c r="H798" s="40">
        <f t="shared" si="72"/>
        <v>-6.9038607115821354E-2</v>
      </c>
      <c r="I798" s="439"/>
      <c r="J798" s="402"/>
      <c r="K798" s="402"/>
      <c r="L798" s="402"/>
      <c r="M798" s="402"/>
      <c r="N798" s="47">
        <v>1</v>
      </c>
      <c r="O798" s="404"/>
      <c r="P798" s="405"/>
      <c r="Q798" s="384"/>
      <c r="R798" s="289">
        <v>7281</v>
      </c>
      <c r="S798" s="347" t="s">
        <v>1702</v>
      </c>
      <c r="T798" s="319">
        <f t="shared" si="77"/>
        <v>1814.3112209861283</v>
      </c>
    </row>
    <row r="799" spans="1:20" ht="66" x14ac:dyDescent="0.25">
      <c r="A799" s="89">
        <v>608</v>
      </c>
      <c r="B799" s="22" t="s">
        <v>1245</v>
      </c>
      <c r="C799" s="36">
        <v>64711711.259999998</v>
      </c>
      <c r="D799" s="37">
        <v>17233000</v>
      </c>
      <c r="E799" s="37">
        <v>18510000</v>
      </c>
      <c r="F799" s="38">
        <f t="shared" si="74"/>
        <v>-46201711.259999998</v>
      </c>
      <c r="G799" s="39">
        <f t="shared" si="76"/>
        <v>-0.71396213081693738</v>
      </c>
      <c r="H799" s="40">
        <f t="shared" si="72"/>
        <v>-6.8989735278227979E-2</v>
      </c>
      <c r="I799" s="23" t="s">
        <v>1246</v>
      </c>
      <c r="J799" s="47"/>
      <c r="K799" s="47"/>
      <c r="L799" s="47">
        <v>1</v>
      </c>
      <c r="M799" s="47"/>
      <c r="N799" s="47">
        <v>1</v>
      </c>
      <c r="O799" s="98" t="s">
        <v>1247</v>
      </c>
      <c r="P799" s="99" t="s">
        <v>62</v>
      </c>
      <c r="Q799" s="256"/>
      <c r="R799" s="278">
        <v>10203</v>
      </c>
      <c r="S799" s="256" t="s">
        <v>1702</v>
      </c>
      <c r="T799" s="319">
        <f t="shared" si="77"/>
        <v>1814.1723022640399</v>
      </c>
    </row>
    <row r="800" spans="1:20" ht="72" customHeight="1" x14ac:dyDescent="0.25">
      <c r="A800" s="35">
        <v>609</v>
      </c>
      <c r="B800" s="22" t="s">
        <v>1248</v>
      </c>
      <c r="C800" s="36">
        <v>73450417.200000003</v>
      </c>
      <c r="D800" s="37">
        <v>24200000</v>
      </c>
      <c r="E800" s="37">
        <v>20360000</v>
      </c>
      <c r="F800" s="38">
        <f t="shared" si="74"/>
        <v>-53090417.200000003</v>
      </c>
      <c r="G800" s="39">
        <f t="shared" si="76"/>
        <v>-0.72280620347517921</v>
      </c>
      <c r="H800" s="199">
        <f t="shared" si="72"/>
        <v>0.18860510805500982</v>
      </c>
      <c r="I800" s="113" t="s">
        <v>1666</v>
      </c>
      <c r="J800" s="47"/>
      <c r="K800" s="47"/>
      <c r="L800" s="47">
        <v>1</v>
      </c>
      <c r="M800" s="47"/>
      <c r="N800" s="47">
        <v>1</v>
      </c>
      <c r="O800" s="114" t="s">
        <v>1688</v>
      </c>
      <c r="P800" s="99" t="s">
        <v>62</v>
      </c>
      <c r="Q800" s="256"/>
      <c r="R800" s="278">
        <v>11224</v>
      </c>
      <c r="S800" s="256" t="s">
        <v>1702</v>
      </c>
      <c r="T800" s="319">
        <f t="shared" si="77"/>
        <v>1813.9700641482536</v>
      </c>
    </row>
    <row r="801" spans="1:20" ht="52.8" x14ac:dyDescent="0.25">
      <c r="A801" s="89">
        <v>610</v>
      </c>
      <c r="B801" s="22" t="s">
        <v>1249</v>
      </c>
      <c r="C801" s="36">
        <v>29196120.210000001</v>
      </c>
      <c r="D801" s="37">
        <v>5820000</v>
      </c>
      <c r="E801" s="37">
        <v>6309462</v>
      </c>
      <c r="F801" s="38">
        <f t="shared" si="74"/>
        <v>-22886658.210000001</v>
      </c>
      <c r="G801" s="39">
        <f t="shared" si="76"/>
        <v>-0.78389382032209409</v>
      </c>
      <c r="H801" s="40">
        <f t="shared" ref="H801:H864" si="78">(D801-E801)/E801</f>
        <v>-7.7575869384743104E-2</v>
      </c>
      <c r="I801" s="23" t="s">
        <v>1250</v>
      </c>
      <c r="J801" s="47"/>
      <c r="K801" s="47"/>
      <c r="L801" s="47">
        <v>1</v>
      </c>
      <c r="M801" s="47"/>
      <c r="N801" s="47">
        <v>1</v>
      </c>
      <c r="O801" s="114" t="s">
        <v>1689</v>
      </c>
      <c r="P801" s="99" t="s">
        <v>62</v>
      </c>
      <c r="Q801" s="256"/>
      <c r="R801" s="278">
        <v>3589</v>
      </c>
      <c r="S801" s="256" t="s">
        <v>1703</v>
      </c>
      <c r="T801" s="319">
        <f t="shared" si="77"/>
        <v>1758</v>
      </c>
    </row>
    <row r="802" spans="1:20" ht="79.2" x14ac:dyDescent="0.25">
      <c r="A802" s="35">
        <v>611</v>
      </c>
      <c r="B802" s="22" t="s">
        <v>1251</v>
      </c>
      <c r="C802" s="36">
        <v>80400198.299999997</v>
      </c>
      <c r="D802" s="37">
        <v>20751054</v>
      </c>
      <c r="E802" s="37">
        <v>22290000</v>
      </c>
      <c r="F802" s="38">
        <f t="shared" si="74"/>
        <v>-58110198.299999997</v>
      </c>
      <c r="G802" s="39">
        <f t="shared" si="76"/>
        <v>-0.72276187781492074</v>
      </c>
      <c r="H802" s="40">
        <f t="shared" si="78"/>
        <v>-6.9041991924629884E-2</v>
      </c>
      <c r="I802" s="113" t="s">
        <v>1667</v>
      </c>
      <c r="J802" s="47"/>
      <c r="K802" s="47"/>
      <c r="L802" s="47">
        <v>1</v>
      </c>
      <c r="M802" s="47"/>
      <c r="N802" s="47">
        <v>1</v>
      </c>
      <c r="O802" s="114" t="s">
        <v>1690</v>
      </c>
      <c r="P802" s="99" t="s">
        <v>62</v>
      </c>
      <c r="Q802" s="256"/>
      <c r="R802" s="278">
        <v>12286</v>
      </c>
      <c r="S802" s="256" t="s">
        <v>1702</v>
      </c>
      <c r="T802" s="319">
        <f t="shared" si="77"/>
        <v>1814.2601334852677</v>
      </c>
    </row>
    <row r="803" spans="1:20" ht="52.8" x14ac:dyDescent="0.25">
      <c r="A803" s="89">
        <v>612</v>
      </c>
      <c r="B803" s="22" t="s">
        <v>1252</v>
      </c>
      <c r="C803" s="36">
        <v>27275574.420000002</v>
      </c>
      <c r="D803" s="37">
        <v>11949000</v>
      </c>
      <c r="E803" s="37">
        <v>9418000</v>
      </c>
      <c r="F803" s="38">
        <f t="shared" si="74"/>
        <v>-17857574.420000002</v>
      </c>
      <c r="G803" s="39">
        <f t="shared" si="76"/>
        <v>-0.65470938008571555</v>
      </c>
      <c r="H803" s="199">
        <f t="shared" si="78"/>
        <v>0.26874070928010191</v>
      </c>
      <c r="I803" s="113" t="s">
        <v>1668</v>
      </c>
      <c r="J803" s="47"/>
      <c r="K803" s="47"/>
      <c r="L803" s="47"/>
      <c r="M803" s="47">
        <v>1</v>
      </c>
      <c r="N803" s="47">
        <v>1</v>
      </c>
      <c r="O803" s="98" t="s">
        <v>1253</v>
      </c>
      <c r="P803" s="99" t="s">
        <v>9</v>
      </c>
      <c r="Q803" s="256"/>
      <c r="R803" s="278">
        <v>1917</v>
      </c>
      <c r="S803" s="256" t="s">
        <v>1624</v>
      </c>
      <c r="T803" s="319">
        <f t="shared" si="77"/>
        <v>4912.8847157016171</v>
      </c>
    </row>
    <row r="804" spans="1:20" ht="52.8" x14ac:dyDescent="0.25">
      <c r="A804" s="35">
        <v>613</v>
      </c>
      <c r="B804" s="22" t="s">
        <v>1254</v>
      </c>
      <c r="C804" s="36">
        <v>28116817.149999999</v>
      </c>
      <c r="D804" s="37">
        <v>4754710</v>
      </c>
      <c r="E804" s="37">
        <v>4589754</v>
      </c>
      <c r="F804" s="38">
        <f t="shared" si="74"/>
        <v>-23527063.149999999</v>
      </c>
      <c r="G804" s="39">
        <f t="shared" si="76"/>
        <v>-0.83676125304246962</v>
      </c>
      <c r="H804" s="199">
        <f t="shared" si="78"/>
        <v>3.5940052560551175E-2</v>
      </c>
      <c r="I804" s="113" t="s">
        <v>1669</v>
      </c>
      <c r="J804" s="47"/>
      <c r="K804" s="47"/>
      <c r="L804" s="47"/>
      <c r="M804" s="47">
        <v>1</v>
      </c>
      <c r="N804" s="47">
        <v>1</v>
      </c>
      <c r="O804" s="98" t="s">
        <v>1253</v>
      </c>
      <c r="P804" s="99" t="s">
        <v>9</v>
      </c>
      <c r="Q804" s="256"/>
      <c r="R804" s="278">
        <v>14875</v>
      </c>
      <c r="S804" s="341" t="s">
        <v>1704</v>
      </c>
      <c r="T804" s="319">
        <f t="shared" si="77"/>
        <v>308.55489075630254</v>
      </c>
    </row>
    <row r="805" spans="1:20" ht="52.8" x14ac:dyDescent="0.25">
      <c r="A805" s="89">
        <v>614</v>
      </c>
      <c r="B805" s="22" t="s">
        <v>1255</v>
      </c>
      <c r="C805" s="36">
        <v>12529182.75</v>
      </c>
      <c r="D805" s="37">
        <v>3567000</v>
      </c>
      <c r="E805" s="37">
        <v>3608000</v>
      </c>
      <c r="F805" s="38">
        <f t="shared" si="74"/>
        <v>-8921182.75</v>
      </c>
      <c r="G805" s="39">
        <f t="shared" si="76"/>
        <v>-0.71203229516306643</v>
      </c>
      <c r="H805" s="40">
        <f t="shared" si="78"/>
        <v>-1.1363636363636364E-2</v>
      </c>
      <c r="I805" s="113" t="s">
        <v>1670</v>
      </c>
      <c r="J805" s="47"/>
      <c r="K805" s="47"/>
      <c r="L805" s="47"/>
      <c r="M805" s="47">
        <v>1</v>
      </c>
      <c r="N805" s="47">
        <v>1</v>
      </c>
      <c r="O805" s="98" t="s">
        <v>1253</v>
      </c>
      <c r="P805" s="99" t="s">
        <v>9</v>
      </c>
      <c r="Q805" s="256"/>
      <c r="R805" s="278">
        <v>5925</v>
      </c>
      <c r="S805" s="256" t="s">
        <v>1705</v>
      </c>
      <c r="T805" s="319">
        <f t="shared" si="77"/>
        <v>608.94514767932492</v>
      </c>
    </row>
    <row r="806" spans="1:20" ht="66" x14ac:dyDescent="0.25">
      <c r="A806" s="35">
        <v>615</v>
      </c>
      <c r="B806" s="22" t="s">
        <v>1256</v>
      </c>
      <c r="C806" s="36">
        <v>7696405.9199999999</v>
      </c>
      <c r="D806" s="37">
        <v>1071000</v>
      </c>
      <c r="E806" s="37">
        <v>1230000</v>
      </c>
      <c r="F806" s="38">
        <f t="shared" si="74"/>
        <v>-6466405.9199999999</v>
      </c>
      <c r="G806" s="39">
        <f t="shared" si="76"/>
        <v>-0.84018514449664061</v>
      </c>
      <c r="H806" s="40">
        <f t="shared" si="78"/>
        <v>-0.12926829268292683</v>
      </c>
      <c r="I806" s="113" t="s">
        <v>1671</v>
      </c>
      <c r="J806" s="47"/>
      <c r="K806" s="47"/>
      <c r="L806" s="47">
        <v>1</v>
      </c>
      <c r="M806" s="47"/>
      <c r="N806" s="47"/>
      <c r="O806" s="114" t="s">
        <v>1691</v>
      </c>
      <c r="P806" s="99" t="s">
        <v>62</v>
      </c>
      <c r="Q806" s="256"/>
      <c r="R806" s="278">
        <v>714</v>
      </c>
      <c r="S806" s="256" t="s">
        <v>1706</v>
      </c>
      <c r="T806" s="319">
        <f t="shared" si="77"/>
        <v>1722.6890756302521</v>
      </c>
    </row>
    <row r="807" spans="1:20" ht="52.8" x14ac:dyDescent="0.25">
      <c r="A807" s="89">
        <v>616</v>
      </c>
      <c r="B807" s="22" t="s">
        <v>1257</v>
      </c>
      <c r="C807" s="36">
        <v>8263443.9800000004</v>
      </c>
      <c r="D807" s="37">
        <v>2226000</v>
      </c>
      <c r="E807" s="37">
        <v>2633000</v>
      </c>
      <c r="F807" s="38">
        <f t="shared" si="74"/>
        <v>-5630443.9800000004</v>
      </c>
      <c r="G807" s="39">
        <f t="shared" si="76"/>
        <v>-0.68136771951590092</v>
      </c>
      <c r="H807" s="40">
        <f t="shared" si="78"/>
        <v>-0.15457652867451577</v>
      </c>
      <c r="I807" s="113" t="s">
        <v>1672</v>
      </c>
      <c r="J807" s="47"/>
      <c r="K807" s="47"/>
      <c r="L807" s="47"/>
      <c r="M807" s="47">
        <v>1</v>
      </c>
      <c r="N807" s="47"/>
      <c r="O807" s="98" t="s">
        <v>1253</v>
      </c>
      <c r="P807" s="99" t="s">
        <v>9</v>
      </c>
      <c r="Q807" s="256"/>
      <c r="R807" s="278">
        <v>6787</v>
      </c>
      <c r="S807" s="256" t="s">
        <v>1705</v>
      </c>
      <c r="T807" s="319">
        <f t="shared" si="77"/>
        <v>387.94754678060997</v>
      </c>
    </row>
    <row r="808" spans="1:20" ht="66" x14ac:dyDescent="0.25">
      <c r="A808" s="35">
        <v>617</v>
      </c>
      <c r="B808" s="22" t="s">
        <v>1258</v>
      </c>
      <c r="C808" s="36">
        <v>30988754</v>
      </c>
      <c r="D808" s="37">
        <v>5134361</v>
      </c>
      <c r="E808" s="37">
        <v>7012000</v>
      </c>
      <c r="F808" s="38">
        <f t="shared" si="74"/>
        <v>-23976754</v>
      </c>
      <c r="G808" s="39">
        <f t="shared" si="76"/>
        <v>-0.77372436465177008</v>
      </c>
      <c r="H808" s="40">
        <f t="shared" si="78"/>
        <v>-0.26777509982886483</v>
      </c>
      <c r="I808" s="113" t="s">
        <v>1673</v>
      </c>
      <c r="J808" s="47"/>
      <c r="K808" s="47"/>
      <c r="L808" s="47">
        <v>1</v>
      </c>
      <c r="M808" s="47"/>
      <c r="N808" s="47"/>
      <c r="O808" s="114" t="s">
        <v>1692</v>
      </c>
      <c r="P808" s="99" t="s">
        <v>62</v>
      </c>
      <c r="Q808" s="256"/>
      <c r="R808" s="278">
        <v>5623000</v>
      </c>
      <c r="S808" s="341" t="s">
        <v>2094</v>
      </c>
      <c r="T808" s="323">
        <f t="shared" si="77"/>
        <v>1.2470211630802064</v>
      </c>
    </row>
    <row r="809" spans="1:20" ht="61.5" customHeight="1" x14ac:dyDescent="0.25">
      <c r="A809" s="89">
        <v>618</v>
      </c>
      <c r="B809" s="22" t="s">
        <v>1259</v>
      </c>
      <c r="C809" s="36">
        <v>153841940</v>
      </c>
      <c r="D809" s="37">
        <v>5735700</v>
      </c>
      <c r="E809" s="37">
        <v>60167000</v>
      </c>
      <c r="F809" s="38">
        <f t="shared" si="74"/>
        <v>-93674940</v>
      </c>
      <c r="G809" s="39">
        <f t="shared" si="76"/>
        <v>-0.60890378787474986</v>
      </c>
      <c r="H809" s="40">
        <f t="shared" si="78"/>
        <v>-0.90467033423637544</v>
      </c>
      <c r="I809" s="113" t="s">
        <v>1674</v>
      </c>
      <c r="J809" s="47"/>
      <c r="K809" s="47"/>
      <c r="L809" s="47">
        <v>1</v>
      </c>
      <c r="M809" s="47"/>
      <c r="N809" s="47"/>
      <c r="O809" s="114" t="s">
        <v>1693</v>
      </c>
      <c r="P809" s="99" t="s">
        <v>62</v>
      </c>
      <c r="Q809" s="256"/>
      <c r="R809" s="278">
        <v>29058000</v>
      </c>
      <c r="S809" s="341" t="s">
        <v>2094</v>
      </c>
      <c r="T809" s="323">
        <f t="shared" si="77"/>
        <v>2.0705829719870605</v>
      </c>
    </row>
    <row r="810" spans="1:20" ht="52.8" x14ac:dyDescent="0.25">
      <c r="A810" s="89">
        <v>619</v>
      </c>
      <c r="B810" s="22" t="s">
        <v>1260</v>
      </c>
      <c r="C810" s="36">
        <v>51654585.32</v>
      </c>
      <c r="D810" s="37">
        <v>18012000</v>
      </c>
      <c r="E810" s="37">
        <v>18256000</v>
      </c>
      <c r="F810" s="38">
        <f t="shared" si="74"/>
        <v>-33398585.32</v>
      </c>
      <c r="G810" s="39">
        <f t="shared" si="76"/>
        <v>-0.64657542235787713</v>
      </c>
      <c r="H810" s="40">
        <f t="shared" si="78"/>
        <v>-1.3365468886941279E-2</v>
      </c>
      <c r="I810" s="113" t="s">
        <v>1675</v>
      </c>
      <c r="J810" s="47"/>
      <c r="K810" s="47"/>
      <c r="L810" s="47"/>
      <c r="M810" s="47">
        <v>1</v>
      </c>
      <c r="N810" s="47">
        <v>1</v>
      </c>
      <c r="O810" s="98" t="s">
        <v>1253</v>
      </c>
      <c r="P810" s="99" t="s">
        <v>9</v>
      </c>
      <c r="Q810" s="256"/>
      <c r="R810" s="278">
        <v>3484</v>
      </c>
      <c r="S810" s="256" t="s">
        <v>1707</v>
      </c>
      <c r="T810" s="319">
        <f t="shared" si="77"/>
        <v>5239.954075774971</v>
      </c>
    </row>
    <row r="811" spans="1:20" ht="52.8" x14ac:dyDescent="0.25">
      <c r="A811" s="35">
        <v>620</v>
      </c>
      <c r="B811" s="22" t="s">
        <v>1261</v>
      </c>
      <c r="C811" s="36">
        <v>23994228.16</v>
      </c>
      <c r="D811" s="37">
        <v>10437000</v>
      </c>
      <c r="E811" s="37">
        <v>11773552</v>
      </c>
      <c r="F811" s="38">
        <f t="shared" si="74"/>
        <v>-12220676.16</v>
      </c>
      <c r="G811" s="39">
        <f t="shared" si="76"/>
        <v>-0.50931732742179614</v>
      </c>
      <c r="H811" s="40">
        <f t="shared" si="78"/>
        <v>-0.11352156086795218</v>
      </c>
      <c r="I811" s="113" t="s">
        <v>1676</v>
      </c>
      <c r="J811" s="47"/>
      <c r="K811" s="47"/>
      <c r="L811" s="47"/>
      <c r="M811" s="47">
        <v>1</v>
      </c>
      <c r="N811" s="47"/>
      <c r="O811" s="98" t="s">
        <v>1253</v>
      </c>
      <c r="P811" s="99" t="s">
        <v>9</v>
      </c>
      <c r="Q811" s="256"/>
      <c r="R811" s="278">
        <v>3672</v>
      </c>
      <c r="S811" s="256" t="s">
        <v>1708</v>
      </c>
      <c r="T811" s="319">
        <f t="shared" si="77"/>
        <v>3206.3050108932462</v>
      </c>
    </row>
    <row r="812" spans="1:20" ht="52.8" x14ac:dyDescent="0.25">
      <c r="A812" s="89">
        <v>621</v>
      </c>
      <c r="B812" s="22" t="s">
        <v>1262</v>
      </c>
      <c r="C812" s="36">
        <v>2951190</v>
      </c>
      <c r="D812" s="37">
        <v>901000</v>
      </c>
      <c r="E812" s="37">
        <v>1029600</v>
      </c>
      <c r="F812" s="38">
        <f t="shared" si="74"/>
        <v>-1921590</v>
      </c>
      <c r="G812" s="39">
        <f t="shared" si="76"/>
        <v>-0.65112378396511239</v>
      </c>
      <c r="H812" s="40">
        <f t="shared" si="78"/>
        <v>-0.1249028749028749</v>
      </c>
      <c r="I812" s="113" t="s">
        <v>1677</v>
      </c>
      <c r="J812" s="47"/>
      <c r="K812" s="47"/>
      <c r="L812" s="47"/>
      <c r="M812" s="47">
        <v>1</v>
      </c>
      <c r="N812" s="47"/>
      <c r="O812" s="98" t="s">
        <v>1253</v>
      </c>
      <c r="P812" s="99" t="s">
        <v>9</v>
      </c>
      <c r="Q812" s="256"/>
      <c r="R812" s="278">
        <v>9900</v>
      </c>
      <c r="S812" s="341" t="s">
        <v>1704</v>
      </c>
      <c r="T812" s="319">
        <f t="shared" si="77"/>
        <v>104</v>
      </c>
    </row>
    <row r="813" spans="1:20" ht="49.5" customHeight="1" x14ac:dyDescent="0.25">
      <c r="A813" s="35">
        <v>622</v>
      </c>
      <c r="B813" s="22" t="s">
        <v>1263</v>
      </c>
      <c r="C813" s="36">
        <v>14610625</v>
      </c>
      <c r="D813" s="37">
        <v>2673000</v>
      </c>
      <c r="E813" s="37">
        <v>2673000</v>
      </c>
      <c r="F813" s="38">
        <f t="shared" si="74"/>
        <v>-11937625</v>
      </c>
      <c r="G813" s="39">
        <f t="shared" si="76"/>
        <v>-0.81705094751251228</v>
      </c>
      <c r="H813" s="40">
        <f t="shared" si="78"/>
        <v>0</v>
      </c>
      <c r="I813" s="23" t="s">
        <v>1264</v>
      </c>
      <c r="J813" s="47"/>
      <c r="K813" s="47">
        <v>1</v>
      </c>
      <c r="L813" s="47"/>
      <c r="M813" s="47"/>
      <c r="N813" s="47">
        <v>1</v>
      </c>
      <c r="O813" s="114" t="s">
        <v>1694</v>
      </c>
      <c r="P813" s="99" t="s">
        <v>9</v>
      </c>
      <c r="Q813" s="256"/>
      <c r="R813" s="278">
        <v>2500</v>
      </c>
      <c r="S813" s="256" t="s">
        <v>1709</v>
      </c>
      <c r="T813" s="319">
        <f t="shared" si="77"/>
        <v>1069.2</v>
      </c>
    </row>
    <row r="814" spans="1:20" ht="52.8" x14ac:dyDescent="0.25">
      <c r="A814" s="89">
        <v>623</v>
      </c>
      <c r="B814" s="22" t="s">
        <v>1265</v>
      </c>
      <c r="C814" s="36">
        <v>76639703.870000005</v>
      </c>
      <c r="D814" s="37">
        <v>16689000</v>
      </c>
      <c r="E814" s="37">
        <v>17920000</v>
      </c>
      <c r="F814" s="38">
        <f t="shared" si="74"/>
        <v>-58719703.870000005</v>
      </c>
      <c r="G814" s="39">
        <f t="shared" si="76"/>
        <v>-0.76617863724530078</v>
      </c>
      <c r="H814" s="40">
        <f t="shared" si="78"/>
        <v>-6.8694196428571427E-2</v>
      </c>
      <c r="I814" s="113" t="s">
        <v>1678</v>
      </c>
      <c r="J814" s="47"/>
      <c r="K814" s="47"/>
      <c r="L814" s="47"/>
      <c r="M814" s="47">
        <v>1</v>
      </c>
      <c r="N814" s="47">
        <v>1</v>
      </c>
      <c r="O814" s="98" t="s">
        <v>1253</v>
      </c>
      <c r="P814" s="99" t="s">
        <v>9</v>
      </c>
      <c r="Q814" s="256"/>
      <c r="R814" s="278"/>
      <c r="S814" s="256"/>
      <c r="T814" s="312"/>
    </row>
    <row r="815" spans="1:20" ht="52.8" x14ac:dyDescent="0.25">
      <c r="A815" s="35">
        <v>624</v>
      </c>
      <c r="B815" s="22" t="s">
        <v>1266</v>
      </c>
      <c r="C815" s="36">
        <v>27650889</v>
      </c>
      <c r="D815" s="37">
        <v>4721000</v>
      </c>
      <c r="E815" s="37">
        <v>8051000</v>
      </c>
      <c r="F815" s="38">
        <f t="shared" si="74"/>
        <v>-19599889</v>
      </c>
      <c r="G815" s="39">
        <f t="shared" si="76"/>
        <v>-0.70883395466959487</v>
      </c>
      <c r="H815" s="40">
        <f t="shared" si="78"/>
        <v>-0.41361321574959631</v>
      </c>
      <c r="I815" s="113" t="s">
        <v>1679</v>
      </c>
      <c r="J815" s="47"/>
      <c r="K815" s="47"/>
      <c r="L815" s="47"/>
      <c r="M815" s="47">
        <v>1</v>
      </c>
      <c r="N815" s="47"/>
      <c r="O815" s="98" t="s">
        <v>1253</v>
      </c>
      <c r="P815" s="99" t="s">
        <v>9</v>
      </c>
      <c r="Q815" s="256"/>
      <c r="R815" s="289">
        <v>2700</v>
      </c>
      <c r="S815" s="347" t="s">
        <v>1624</v>
      </c>
      <c r="T815" s="319">
        <f t="shared" ref="T815:T828" si="79">E815/R815</f>
        <v>2981.8518518518517</v>
      </c>
    </row>
    <row r="816" spans="1:20" ht="81" customHeight="1" x14ac:dyDescent="0.25">
      <c r="A816" s="89">
        <v>625</v>
      </c>
      <c r="B816" s="22" t="s">
        <v>1267</v>
      </c>
      <c r="C816" s="36">
        <v>82600857.319999993</v>
      </c>
      <c r="D816" s="37">
        <v>16637000</v>
      </c>
      <c r="E816" s="37">
        <v>16637000</v>
      </c>
      <c r="F816" s="38">
        <f t="shared" si="74"/>
        <v>-65963857.319999993</v>
      </c>
      <c r="G816" s="39">
        <f t="shared" si="76"/>
        <v>-0.79858562562435154</v>
      </c>
      <c r="H816" s="40">
        <f t="shared" si="78"/>
        <v>0</v>
      </c>
      <c r="I816" s="23" t="s">
        <v>1213</v>
      </c>
      <c r="J816" s="47"/>
      <c r="K816" s="47">
        <v>1</v>
      </c>
      <c r="L816" s="47"/>
      <c r="M816" s="47"/>
      <c r="N816" s="47">
        <v>1</v>
      </c>
      <c r="O816" s="120" t="s">
        <v>1710</v>
      </c>
      <c r="P816" s="99" t="s">
        <v>9</v>
      </c>
      <c r="Q816" s="256"/>
      <c r="R816" s="278">
        <v>57341</v>
      </c>
      <c r="S816" s="341" t="s">
        <v>1704</v>
      </c>
      <c r="T816" s="319">
        <f t="shared" si="79"/>
        <v>290.14143457560908</v>
      </c>
    </row>
    <row r="817" spans="1:21" ht="52.8" x14ac:dyDescent="0.25">
      <c r="A817" s="35">
        <v>626</v>
      </c>
      <c r="B817" s="22" t="s">
        <v>1268</v>
      </c>
      <c r="C817" s="36">
        <v>32680056.539999999</v>
      </c>
      <c r="D817" s="37">
        <v>8472400</v>
      </c>
      <c r="E817" s="37">
        <v>8923371</v>
      </c>
      <c r="F817" s="38">
        <f t="shared" si="74"/>
        <v>-23756685.539999999</v>
      </c>
      <c r="G817" s="39">
        <f t="shared" si="76"/>
        <v>-0.72694750423464227</v>
      </c>
      <c r="H817" s="40">
        <f t="shared" si="78"/>
        <v>-5.0538187866446434E-2</v>
      </c>
      <c r="I817" s="113" t="s">
        <v>1680</v>
      </c>
      <c r="J817" s="47"/>
      <c r="K817" s="47"/>
      <c r="L817" s="47"/>
      <c r="M817" s="47">
        <v>1</v>
      </c>
      <c r="N817" s="47">
        <v>1</v>
      </c>
      <c r="O817" s="98" t="s">
        <v>1253</v>
      </c>
      <c r="P817" s="99" t="s">
        <v>9</v>
      </c>
      <c r="Q817" s="256"/>
      <c r="R817" s="278">
        <v>637</v>
      </c>
      <c r="S817" s="341" t="s">
        <v>2095</v>
      </c>
      <c r="T817" s="319">
        <f t="shared" si="79"/>
        <v>14008.431711145997</v>
      </c>
    </row>
    <row r="818" spans="1:21" ht="52.8" x14ac:dyDescent="0.25">
      <c r="A818" s="89">
        <v>627</v>
      </c>
      <c r="B818" s="22" t="s">
        <v>1269</v>
      </c>
      <c r="C818" s="36">
        <v>5312624.8</v>
      </c>
      <c r="D818" s="37">
        <v>826000</v>
      </c>
      <c r="E818" s="37">
        <v>2092000</v>
      </c>
      <c r="F818" s="38">
        <f t="shared" si="74"/>
        <v>-3220624.8</v>
      </c>
      <c r="G818" s="39">
        <f t="shared" si="76"/>
        <v>-0.60622101526913774</v>
      </c>
      <c r="H818" s="40">
        <f t="shared" si="78"/>
        <v>-0.60516252390057357</v>
      </c>
      <c r="I818" s="113" t="s">
        <v>1681</v>
      </c>
      <c r="J818" s="47"/>
      <c r="K818" s="47"/>
      <c r="L818" s="47"/>
      <c r="M818" s="47">
        <v>1</v>
      </c>
      <c r="N818" s="47"/>
      <c r="O818" s="98" t="s">
        <v>1253</v>
      </c>
      <c r="P818" s="99" t="s">
        <v>9</v>
      </c>
      <c r="Q818" s="256"/>
      <c r="R818" s="289">
        <v>1658</v>
      </c>
      <c r="S818" s="347" t="s">
        <v>1712</v>
      </c>
      <c r="T818" s="319">
        <f t="shared" si="79"/>
        <v>1261.7611580217128</v>
      </c>
    </row>
    <row r="819" spans="1:21" ht="52.8" x14ac:dyDescent="0.25">
      <c r="A819" s="89">
        <v>628</v>
      </c>
      <c r="B819" s="22" t="s">
        <v>1270</v>
      </c>
      <c r="C819" s="36">
        <v>5903673.2999999998</v>
      </c>
      <c r="D819" s="37">
        <v>923000</v>
      </c>
      <c r="E819" s="37">
        <v>976148</v>
      </c>
      <c r="F819" s="38">
        <f t="shared" si="74"/>
        <v>-4927525.3</v>
      </c>
      <c r="G819" s="39">
        <f t="shared" si="76"/>
        <v>-0.83465412965856356</v>
      </c>
      <c r="H819" s="40">
        <f t="shared" si="78"/>
        <v>-5.4446661776697797E-2</v>
      </c>
      <c r="I819" s="113" t="s">
        <v>1682</v>
      </c>
      <c r="J819" s="47"/>
      <c r="K819" s="47"/>
      <c r="L819" s="47"/>
      <c r="M819" s="47">
        <v>1</v>
      </c>
      <c r="N819" s="47">
        <v>1</v>
      </c>
      <c r="O819" s="98" t="s">
        <v>1253</v>
      </c>
      <c r="P819" s="99" t="s">
        <v>9</v>
      </c>
      <c r="Q819" s="256"/>
      <c r="R819" s="278">
        <v>554</v>
      </c>
      <c r="S819" s="256" t="s">
        <v>1624</v>
      </c>
      <c r="T819" s="319">
        <f t="shared" si="79"/>
        <v>1762</v>
      </c>
    </row>
    <row r="820" spans="1:21" ht="42.75" customHeight="1" x14ac:dyDescent="0.25">
      <c r="A820" s="35">
        <v>629</v>
      </c>
      <c r="B820" s="22" t="s">
        <v>1271</v>
      </c>
      <c r="C820" s="36">
        <v>8840697.4800000004</v>
      </c>
      <c r="D820" s="37">
        <v>1554400</v>
      </c>
      <c r="E820" s="37">
        <v>1558000</v>
      </c>
      <c r="F820" s="38">
        <f t="shared" si="74"/>
        <v>-7282697.4800000004</v>
      </c>
      <c r="G820" s="39">
        <f t="shared" si="76"/>
        <v>-0.82376956076999486</v>
      </c>
      <c r="H820" s="40">
        <f t="shared" si="78"/>
        <v>-2.3106546854942235E-3</v>
      </c>
      <c r="I820" s="113" t="s">
        <v>1683</v>
      </c>
      <c r="J820" s="47"/>
      <c r="K820" s="47"/>
      <c r="L820" s="47"/>
      <c r="M820" s="47">
        <v>1</v>
      </c>
      <c r="N820" s="47">
        <v>1</v>
      </c>
      <c r="O820" s="98" t="s">
        <v>1253</v>
      </c>
      <c r="P820" s="99" t="s">
        <v>9</v>
      </c>
      <c r="Q820" s="256"/>
      <c r="R820" s="278">
        <v>933</v>
      </c>
      <c r="S820" s="341" t="s">
        <v>1713</v>
      </c>
      <c r="T820" s="319">
        <f t="shared" si="79"/>
        <v>1669.8821007502679</v>
      </c>
    </row>
    <row r="821" spans="1:21" ht="52.8" x14ac:dyDescent="0.25">
      <c r="A821" s="89">
        <v>630</v>
      </c>
      <c r="B821" s="22" t="s">
        <v>1272</v>
      </c>
      <c r="C821" s="36">
        <v>2957587</v>
      </c>
      <c r="D821" s="37">
        <v>620900</v>
      </c>
      <c r="E821" s="37">
        <v>793092</v>
      </c>
      <c r="F821" s="38">
        <f t="shared" si="74"/>
        <v>-2164495</v>
      </c>
      <c r="G821" s="39">
        <f t="shared" si="76"/>
        <v>-0.73184491276165331</v>
      </c>
      <c r="H821" s="40">
        <f t="shared" si="78"/>
        <v>-0.21711478617865265</v>
      </c>
      <c r="I821" s="113" t="s">
        <v>1684</v>
      </c>
      <c r="J821" s="47"/>
      <c r="K821" s="47"/>
      <c r="L821" s="47"/>
      <c r="M821" s="47">
        <v>1</v>
      </c>
      <c r="N821" s="47"/>
      <c r="O821" s="98" t="s">
        <v>1253</v>
      </c>
      <c r="P821" s="99" t="s">
        <v>9</v>
      </c>
      <c r="Q821" s="256"/>
      <c r="R821" s="278">
        <v>3074</v>
      </c>
      <c r="S821" s="341" t="s">
        <v>1714</v>
      </c>
      <c r="T821" s="319">
        <f t="shared" si="79"/>
        <v>258</v>
      </c>
    </row>
    <row r="822" spans="1:21" ht="42" customHeight="1" x14ac:dyDescent="0.25">
      <c r="A822" s="35">
        <v>631</v>
      </c>
      <c r="B822" s="22" t="s">
        <v>1273</v>
      </c>
      <c r="C822" s="36">
        <v>12237734.039999999</v>
      </c>
      <c r="D822" s="37">
        <v>3088908</v>
      </c>
      <c r="E822" s="37">
        <v>3422844</v>
      </c>
      <c r="F822" s="38">
        <f t="shared" si="74"/>
        <v>-8814890.0399999991</v>
      </c>
      <c r="G822" s="39">
        <f t="shared" si="76"/>
        <v>-0.72030410296447334</v>
      </c>
      <c r="H822" s="40">
        <f t="shared" si="78"/>
        <v>-9.7560975609756101E-2</v>
      </c>
      <c r="I822" s="113" t="s">
        <v>1685</v>
      </c>
      <c r="J822" s="47"/>
      <c r="K822" s="47"/>
      <c r="L822" s="47"/>
      <c r="M822" s="47">
        <v>1</v>
      </c>
      <c r="N822" s="47">
        <v>1</v>
      </c>
      <c r="O822" s="98" t="s">
        <v>1253</v>
      </c>
      <c r="P822" s="99" t="s">
        <v>9</v>
      </c>
      <c r="Q822" s="256"/>
      <c r="R822" s="278">
        <v>9276</v>
      </c>
      <c r="S822" s="256" t="s">
        <v>1715</v>
      </c>
      <c r="T822" s="319">
        <f t="shared" si="79"/>
        <v>369</v>
      </c>
    </row>
    <row r="823" spans="1:21" ht="12.75" customHeight="1" x14ac:dyDescent="0.25">
      <c r="A823" s="500">
        <v>632</v>
      </c>
      <c r="B823" s="439" t="s">
        <v>1274</v>
      </c>
      <c r="C823" s="36">
        <v>335920</v>
      </c>
      <c r="D823" s="37">
        <v>179930.63</v>
      </c>
      <c r="E823" s="37">
        <v>201000</v>
      </c>
      <c r="F823" s="38">
        <f t="shared" si="74"/>
        <v>-134920</v>
      </c>
      <c r="G823" s="39">
        <f t="shared" si="76"/>
        <v>-0.40164324839247439</v>
      </c>
      <c r="H823" s="40">
        <f t="shared" si="78"/>
        <v>-0.10482273631840794</v>
      </c>
      <c r="I823" s="439" t="s">
        <v>1275</v>
      </c>
      <c r="J823" s="388"/>
      <c r="K823" s="391"/>
      <c r="L823" s="388">
        <v>1</v>
      </c>
      <c r="M823" s="388"/>
      <c r="N823" s="47">
        <v>1</v>
      </c>
      <c r="O823" s="403" t="s">
        <v>1511</v>
      </c>
      <c r="P823" s="407" t="s">
        <v>62</v>
      </c>
      <c r="Q823" s="385" t="s">
        <v>1619</v>
      </c>
      <c r="R823" s="267">
        <v>76000</v>
      </c>
      <c r="S823" s="348" t="s">
        <v>2096</v>
      </c>
      <c r="T823" s="323">
        <f t="shared" si="79"/>
        <v>2.6447368421052633</v>
      </c>
    </row>
    <row r="824" spans="1:21" ht="13.2" x14ac:dyDescent="0.25">
      <c r="A824" s="501"/>
      <c r="B824" s="439"/>
      <c r="C824" s="36">
        <v>335920</v>
      </c>
      <c r="D824" s="37">
        <v>179930.63</v>
      </c>
      <c r="E824" s="37">
        <v>201000</v>
      </c>
      <c r="F824" s="38">
        <f t="shared" si="74"/>
        <v>-134920</v>
      </c>
      <c r="G824" s="39">
        <f t="shared" si="76"/>
        <v>-0.40164324839247439</v>
      </c>
      <c r="H824" s="40">
        <f t="shared" si="78"/>
        <v>-0.10482273631840794</v>
      </c>
      <c r="I824" s="439"/>
      <c r="J824" s="389"/>
      <c r="K824" s="392"/>
      <c r="L824" s="389"/>
      <c r="M824" s="389"/>
      <c r="N824" s="47">
        <v>1</v>
      </c>
      <c r="O824" s="406"/>
      <c r="P824" s="407"/>
      <c r="Q824" s="386"/>
      <c r="R824" s="267">
        <v>76000</v>
      </c>
      <c r="S824" s="348" t="s">
        <v>2096</v>
      </c>
      <c r="T824" s="323">
        <f t="shared" si="79"/>
        <v>2.6447368421052633</v>
      </c>
    </row>
    <row r="825" spans="1:21" ht="53.25" customHeight="1" x14ac:dyDescent="0.25">
      <c r="A825" s="502"/>
      <c r="B825" s="439"/>
      <c r="C825" s="36">
        <v>289185.59999999998</v>
      </c>
      <c r="D825" s="37">
        <v>146936.49</v>
      </c>
      <c r="E825" s="37">
        <v>160000</v>
      </c>
      <c r="F825" s="38">
        <f t="shared" si="74"/>
        <v>-129185.59999999998</v>
      </c>
      <c r="G825" s="39">
        <f t="shared" si="76"/>
        <v>-0.44672210511173444</v>
      </c>
      <c r="H825" s="40">
        <f t="shared" si="78"/>
        <v>-8.1646937500000058E-2</v>
      </c>
      <c r="I825" s="439"/>
      <c r="J825" s="390"/>
      <c r="K825" s="393"/>
      <c r="L825" s="390"/>
      <c r="M825" s="390"/>
      <c r="N825" s="47">
        <v>1</v>
      </c>
      <c r="O825" s="404"/>
      <c r="P825" s="407"/>
      <c r="Q825" s="387"/>
      <c r="R825" s="289">
        <v>60247</v>
      </c>
      <c r="S825" s="347" t="s">
        <v>2096</v>
      </c>
      <c r="T825" s="323">
        <f t="shared" si="79"/>
        <v>2.6557338954636744</v>
      </c>
    </row>
    <row r="826" spans="1:21" ht="15.75" customHeight="1" x14ac:dyDescent="0.25">
      <c r="A826" s="500">
        <v>633</v>
      </c>
      <c r="B826" s="439" t="s">
        <v>1276</v>
      </c>
      <c r="C826" s="36">
        <v>790639.53</v>
      </c>
      <c r="D826" s="37">
        <v>320404.52</v>
      </c>
      <c r="E826" s="37">
        <v>372000</v>
      </c>
      <c r="F826" s="38">
        <f t="shared" si="74"/>
        <v>-418639.53</v>
      </c>
      <c r="G826" s="39">
        <f t="shared" si="76"/>
        <v>-0.52949481288900391</v>
      </c>
      <c r="H826" s="40">
        <f t="shared" si="78"/>
        <v>-0.13869752688172038</v>
      </c>
      <c r="I826" s="439" t="s">
        <v>1277</v>
      </c>
      <c r="J826" s="490"/>
      <c r="K826" s="389"/>
      <c r="L826" s="490">
        <v>1</v>
      </c>
      <c r="M826" s="490"/>
      <c r="N826" s="47"/>
      <c r="O826" s="403" t="s">
        <v>1278</v>
      </c>
      <c r="P826" s="407" t="s">
        <v>62</v>
      </c>
      <c r="Q826" s="385" t="s">
        <v>1619</v>
      </c>
      <c r="R826" s="267">
        <v>177</v>
      </c>
      <c r="S826" s="348" t="s">
        <v>1624</v>
      </c>
      <c r="T826" s="319">
        <f t="shared" si="79"/>
        <v>2101.6949152542375</v>
      </c>
    </row>
    <row r="827" spans="1:21" ht="15" customHeight="1" x14ac:dyDescent="0.25">
      <c r="A827" s="501"/>
      <c r="B827" s="439"/>
      <c r="C827" s="36">
        <v>1183058</v>
      </c>
      <c r="D827" s="37">
        <v>503234.21</v>
      </c>
      <c r="E827" s="37">
        <v>584000</v>
      </c>
      <c r="F827" s="38">
        <f t="shared" si="74"/>
        <v>-599058</v>
      </c>
      <c r="G827" s="39">
        <f t="shared" si="76"/>
        <v>-0.50636401596540492</v>
      </c>
      <c r="H827" s="40">
        <f t="shared" si="78"/>
        <v>-0.13829758561643832</v>
      </c>
      <c r="I827" s="439"/>
      <c r="J827" s="389"/>
      <c r="K827" s="389"/>
      <c r="L827" s="389"/>
      <c r="M827" s="389"/>
      <c r="N827" s="47"/>
      <c r="O827" s="406"/>
      <c r="P827" s="407"/>
      <c r="Q827" s="386"/>
      <c r="R827" s="267">
        <v>278</v>
      </c>
      <c r="S827" s="348" t="s">
        <v>1624</v>
      </c>
      <c r="T827" s="319">
        <f t="shared" si="79"/>
        <v>2100.7194244604316</v>
      </c>
    </row>
    <row r="828" spans="1:21" ht="28.5" customHeight="1" x14ac:dyDescent="0.25">
      <c r="A828" s="502"/>
      <c r="B828" s="439"/>
      <c r="C828" s="36">
        <v>3613113</v>
      </c>
      <c r="D828" s="37">
        <v>1757699.35</v>
      </c>
      <c r="E828" s="37">
        <v>2041000</v>
      </c>
      <c r="F828" s="38">
        <f t="shared" si="74"/>
        <v>-1572113</v>
      </c>
      <c r="G828" s="39">
        <f t="shared" si="76"/>
        <v>-0.43511315588524357</v>
      </c>
      <c r="H828" s="40">
        <f t="shared" si="78"/>
        <v>-0.13880482606565406</v>
      </c>
      <c r="I828" s="439"/>
      <c r="J828" s="402"/>
      <c r="K828" s="402"/>
      <c r="L828" s="402"/>
      <c r="M828" s="402"/>
      <c r="N828" s="47"/>
      <c r="O828" s="404"/>
      <c r="P828" s="407"/>
      <c r="Q828" s="387"/>
      <c r="R828" s="289">
        <v>971</v>
      </c>
      <c r="S828" s="347" t="s">
        <v>1624</v>
      </c>
      <c r="T828" s="319">
        <f t="shared" si="79"/>
        <v>2101.9567456230689</v>
      </c>
    </row>
    <row r="829" spans="1:21" ht="75" customHeight="1" x14ac:dyDescent="0.25">
      <c r="A829" s="35">
        <v>634</v>
      </c>
      <c r="B829" s="118" t="s">
        <v>1279</v>
      </c>
      <c r="C829" s="36">
        <v>45634949.759999998</v>
      </c>
      <c r="D829" s="37">
        <v>20165808</v>
      </c>
      <c r="E829" s="37">
        <v>20666000</v>
      </c>
      <c r="F829" s="38">
        <f t="shared" si="74"/>
        <v>-24968949.759999998</v>
      </c>
      <c r="G829" s="39">
        <f t="shared" si="76"/>
        <v>-0.54714533249877295</v>
      </c>
      <c r="H829" s="40">
        <f t="shared" si="78"/>
        <v>-2.4203619471595859E-2</v>
      </c>
      <c r="I829" s="23" t="s">
        <v>1280</v>
      </c>
      <c r="J829" s="47"/>
      <c r="K829" s="47"/>
      <c r="L829" s="47">
        <v>1</v>
      </c>
      <c r="M829" s="47"/>
      <c r="N829" s="47">
        <v>1</v>
      </c>
      <c r="O829" s="98" t="s">
        <v>1512</v>
      </c>
      <c r="P829" s="122" t="s">
        <v>62</v>
      </c>
      <c r="Q829" s="253" t="s">
        <v>1619</v>
      </c>
      <c r="T829" s="307"/>
      <c r="U829" s="132"/>
    </row>
    <row r="830" spans="1:21" ht="102.75" customHeight="1" x14ac:dyDescent="0.25">
      <c r="A830" s="35">
        <v>635</v>
      </c>
      <c r="B830" s="118" t="s">
        <v>1281</v>
      </c>
      <c r="C830" s="36">
        <v>4632706</v>
      </c>
      <c r="D830" s="37">
        <v>1399039.18</v>
      </c>
      <c r="E830" s="37">
        <v>2091000</v>
      </c>
      <c r="F830" s="38">
        <f t="shared" si="74"/>
        <v>-2541706</v>
      </c>
      <c r="G830" s="39">
        <f t="shared" si="76"/>
        <v>-0.54864392430687381</v>
      </c>
      <c r="H830" s="40">
        <f t="shared" si="78"/>
        <v>-0.33092339550454331</v>
      </c>
      <c r="I830" s="23" t="s">
        <v>1282</v>
      </c>
      <c r="J830" s="47"/>
      <c r="K830" s="47"/>
      <c r="L830" s="47">
        <v>1</v>
      </c>
      <c r="M830" s="47"/>
      <c r="N830" s="47"/>
      <c r="O830" s="98" t="s">
        <v>1283</v>
      </c>
      <c r="P830" s="122" t="s">
        <v>62</v>
      </c>
      <c r="Q830" s="253" t="s">
        <v>1619</v>
      </c>
    </row>
    <row r="831" spans="1:21" ht="69" customHeight="1" x14ac:dyDescent="0.25">
      <c r="A831" s="35">
        <v>636</v>
      </c>
      <c r="B831" s="118" t="s">
        <v>1284</v>
      </c>
      <c r="C831" s="36">
        <v>13027058.130000001</v>
      </c>
      <c r="D831" s="37">
        <v>4493091</v>
      </c>
      <c r="E831" s="37">
        <v>4949000</v>
      </c>
      <c r="F831" s="38">
        <f t="shared" si="74"/>
        <v>-8078058.1300000008</v>
      </c>
      <c r="G831" s="39">
        <f t="shared" si="76"/>
        <v>-0.62009841741605864</v>
      </c>
      <c r="H831" s="40">
        <f t="shared" si="78"/>
        <v>-9.2121438674479694E-2</v>
      </c>
      <c r="I831" s="23" t="s">
        <v>1282</v>
      </c>
      <c r="J831" s="47"/>
      <c r="K831" s="47"/>
      <c r="L831" s="47">
        <v>1</v>
      </c>
      <c r="M831" s="47"/>
      <c r="N831" s="47">
        <v>1</v>
      </c>
      <c r="O831" s="98" t="s">
        <v>1285</v>
      </c>
      <c r="P831" s="122" t="s">
        <v>62</v>
      </c>
      <c r="Q831" s="253" t="s">
        <v>1619</v>
      </c>
    </row>
    <row r="832" spans="1:21" ht="78.75" customHeight="1" x14ac:dyDescent="0.25">
      <c r="A832" s="35">
        <v>637</v>
      </c>
      <c r="B832" s="118" t="s">
        <v>1724</v>
      </c>
      <c r="C832" s="36">
        <v>207586011.88</v>
      </c>
      <c r="D832" s="37">
        <v>96829470</v>
      </c>
      <c r="E832" s="37">
        <v>89116000</v>
      </c>
      <c r="F832" s="38">
        <f t="shared" si="74"/>
        <v>-118470011.88</v>
      </c>
      <c r="G832" s="39">
        <f t="shared" si="76"/>
        <v>-0.57070325118286092</v>
      </c>
      <c r="H832" s="199">
        <f t="shared" si="78"/>
        <v>8.6555388482427401E-2</v>
      </c>
      <c r="I832" s="23" t="s">
        <v>1286</v>
      </c>
      <c r="J832" s="47"/>
      <c r="K832" s="47"/>
      <c r="L832" s="47">
        <v>1</v>
      </c>
      <c r="M832" s="47"/>
      <c r="N832" s="47">
        <v>1</v>
      </c>
      <c r="O832" s="120" t="s">
        <v>1716</v>
      </c>
      <c r="P832" s="122" t="s">
        <v>62</v>
      </c>
      <c r="Q832" s="253" t="s">
        <v>1619</v>
      </c>
      <c r="R832" s="294"/>
      <c r="S832" s="291"/>
      <c r="T832" s="291"/>
    </row>
    <row r="833" spans="1:20" ht="12.75" customHeight="1" x14ac:dyDescent="0.25">
      <c r="A833" s="500">
        <v>638</v>
      </c>
      <c r="B833" s="439" t="s">
        <v>1287</v>
      </c>
      <c r="C833" s="36">
        <v>8944179.75</v>
      </c>
      <c r="D833" s="37">
        <v>2750000</v>
      </c>
      <c r="E833" s="37">
        <v>2345000</v>
      </c>
      <c r="F833" s="38">
        <f t="shared" si="74"/>
        <v>-6599179.75</v>
      </c>
      <c r="G833" s="39">
        <f t="shared" si="76"/>
        <v>-0.73781832817033888</v>
      </c>
      <c r="H833" s="199">
        <f t="shared" si="78"/>
        <v>0.17270788912579957</v>
      </c>
      <c r="I833" s="439" t="s">
        <v>1288</v>
      </c>
      <c r="J833" s="388"/>
      <c r="K833" s="388"/>
      <c r="L833" s="388">
        <v>1</v>
      </c>
      <c r="M833" s="388"/>
      <c r="N833" s="47">
        <v>1</v>
      </c>
      <c r="O833" s="403" t="s">
        <v>1513</v>
      </c>
      <c r="P833" s="407" t="s">
        <v>62</v>
      </c>
      <c r="Q833" s="385" t="s">
        <v>1619</v>
      </c>
      <c r="R833" s="307">
        <v>5499</v>
      </c>
      <c r="S833" s="346" t="s">
        <v>1704</v>
      </c>
      <c r="T833" s="319">
        <f>E833/R833</f>
        <v>426.44117112202218</v>
      </c>
    </row>
    <row r="834" spans="1:20" ht="46.5" customHeight="1" x14ac:dyDescent="0.25">
      <c r="A834" s="502"/>
      <c r="B834" s="439"/>
      <c r="C834" s="36">
        <v>4635327.0599999996</v>
      </c>
      <c r="D834" s="37">
        <v>1528000</v>
      </c>
      <c r="E834" s="37">
        <v>3899000</v>
      </c>
      <c r="F834" s="38">
        <f t="shared" si="74"/>
        <v>-736327.05999999959</v>
      </c>
      <c r="G834" s="39">
        <f t="shared" si="76"/>
        <v>-0.15885115558598786</v>
      </c>
      <c r="H834" s="40">
        <f t="shared" si="78"/>
        <v>-0.60810464221595284</v>
      </c>
      <c r="I834" s="439"/>
      <c r="J834" s="402"/>
      <c r="K834" s="402"/>
      <c r="L834" s="402"/>
      <c r="M834" s="402"/>
      <c r="N834" s="47"/>
      <c r="O834" s="404"/>
      <c r="P834" s="407"/>
      <c r="Q834" s="387"/>
      <c r="R834" s="289">
        <v>4645</v>
      </c>
      <c r="S834" s="351" t="s">
        <v>1718</v>
      </c>
      <c r="T834" s="319">
        <f>E834/R834</f>
        <v>839.39720129171155</v>
      </c>
    </row>
    <row r="835" spans="1:20" ht="73.5" customHeight="1" x14ac:dyDescent="0.25">
      <c r="A835" s="89">
        <v>639</v>
      </c>
      <c r="B835" s="118" t="s">
        <v>1722</v>
      </c>
      <c r="C835" s="36">
        <v>8008354</v>
      </c>
      <c r="D835" s="37">
        <v>4510000</v>
      </c>
      <c r="E835" s="37">
        <v>4704000</v>
      </c>
      <c r="F835" s="38">
        <f t="shared" si="74"/>
        <v>-3304354</v>
      </c>
      <c r="G835" s="39">
        <f t="shared" si="76"/>
        <v>-0.41261337847952279</v>
      </c>
      <c r="H835" s="40">
        <f t="shared" si="78"/>
        <v>-4.1241496598639453E-2</v>
      </c>
      <c r="I835" s="23" t="s">
        <v>1289</v>
      </c>
      <c r="J835" s="47"/>
      <c r="K835" s="47"/>
      <c r="L835" s="47">
        <v>1</v>
      </c>
      <c r="M835" s="47"/>
      <c r="N835" s="47">
        <v>1</v>
      </c>
      <c r="O835" s="120" t="s">
        <v>1721</v>
      </c>
      <c r="P835" s="122" t="s">
        <v>62</v>
      </c>
      <c r="Q835" s="258" t="s">
        <v>1619</v>
      </c>
      <c r="R835" s="292"/>
      <c r="S835" s="312"/>
      <c r="T835" s="312"/>
    </row>
    <row r="836" spans="1:20" ht="80.25" customHeight="1" x14ac:dyDescent="0.25">
      <c r="A836" s="35">
        <v>640</v>
      </c>
      <c r="B836" s="118" t="s">
        <v>1290</v>
      </c>
      <c r="C836" s="36">
        <v>16742417.609999999</v>
      </c>
      <c r="D836" s="37">
        <v>6910000</v>
      </c>
      <c r="E836" s="37">
        <v>9236000</v>
      </c>
      <c r="F836" s="38">
        <f t="shared" si="74"/>
        <v>-7506417.6099999994</v>
      </c>
      <c r="G836" s="39">
        <f t="shared" si="76"/>
        <v>-0.44834729277786778</v>
      </c>
      <c r="H836" s="40">
        <f t="shared" si="78"/>
        <v>-0.25184062364660026</v>
      </c>
      <c r="I836" s="23" t="s">
        <v>1291</v>
      </c>
      <c r="J836" s="47"/>
      <c r="K836" s="47"/>
      <c r="L836" s="47">
        <v>1</v>
      </c>
      <c r="M836" s="47"/>
      <c r="N836" s="47"/>
      <c r="O836" s="120" t="s">
        <v>1720</v>
      </c>
      <c r="P836" s="122" t="s">
        <v>62</v>
      </c>
      <c r="Q836" s="258" t="s">
        <v>1619</v>
      </c>
      <c r="R836" s="289">
        <v>11859</v>
      </c>
      <c r="S836" s="256" t="s">
        <v>1723</v>
      </c>
      <c r="T836" s="319">
        <f>E836/R836</f>
        <v>778.817775529134</v>
      </c>
    </row>
    <row r="837" spans="1:20" ht="96.75" customHeight="1" x14ac:dyDescent="0.25">
      <c r="A837" s="89">
        <v>641</v>
      </c>
      <c r="B837" s="118" t="s">
        <v>1292</v>
      </c>
      <c r="C837" s="36">
        <v>19212060</v>
      </c>
      <c r="D837" s="37">
        <v>7824000</v>
      </c>
      <c r="E837" s="37">
        <v>7822000</v>
      </c>
      <c r="F837" s="38">
        <f t="shared" si="74"/>
        <v>-11390060</v>
      </c>
      <c r="G837" s="39">
        <f t="shared" si="76"/>
        <v>-0.5928599015410112</v>
      </c>
      <c r="H837" s="40">
        <f t="shared" si="78"/>
        <v>2.5568908207619537E-4</v>
      </c>
      <c r="I837" s="23" t="s">
        <v>1293</v>
      </c>
      <c r="J837" s="47"/>
      <c r="K837" s="47"/>
      <c r="L837" s="47">
        <v>1</v>
      </c>
      <c r="M837" s="47"/>
      <c r="N837" s="47">
        <v>1</v>
      </c>
      <c r="O837" s="120" t="s">
        <v>1719</v>
      </c>
      <c r="P837" s="122" t="s">
        <v>62</v>
      </c>
      <c r="Q837" s="258" t="s">
        <v>1619</v>
      </c>
    </row>
    <row r="838" spans="1:20" ht="61.5" customHeight="1" x14ac:dyDescent="0.25">
      <c r="A838" s="35">
        <v>642</v>
      </c>
      <c r="B838" s="118" t="s">
        <v>1725</v>
      </c>
      <c r="C838" s="36">
        <v>3808224</v>
      </c>
      <c r="D838" s="37">
        <v>1850000</v>
      </c>
      <c r="E838" s="37">
        <v>1927000</v>
      </c>
      <c r="F838" s="38">
        <f t="shared" si="74"/>
        <v>-1881224</v>
      </c>
      <c r="G838" s="39">
        <f t="shared" si="76"/>
        <v>-0.49398984933659362</v>
      </c>
      <c r="H838" s="40">
        <f t="shared" si="78"/>
        <v>-3.9958484691229888E-2</v>
      </c>
      <c r="I838" s="133" t="s">
        <v>1726</v>
      </c>
      <c r="J838" s="47"/>
      <c r="K838" s="47"/>
      <c r="L838" s="47">
        <v>1</v>
      </c>
      <c r="M838" s="47"/>
      <c r="N838" s="47">
        <v>1</v>
      </c>
      <c r="O838" s="120" t="s">
        <v>1727</v>
      </c>
      <c r="P838" s="121" t="s">
        <v>9</v>
      </c>
      <c r="Q838" s="258" t="s">
        <v>1619</v>
      </c>
    </row>
    <row r="839" spans="1:20" ht="61.5" customHeight="1" x14ac:dyDescent="0.25">
      <c r="A839" s="89">
        <v>643</v>
      </c>
      <c r="B839" s="118" t="s">
        <v>1728</v>
      </c>
      <c r="C839" s="36">
        <v>11164835.199999999</v>
      </c>
      <c r="D839" s="37">
        <v>3789000</v>
      </c>
      <c r="E839" s="37">
        <v>6086000</v>
      </c>
      <c r="F839" s="38">
        <f t="shared" si="74"/>
        <v>-5078835.1999999993</v>
      </c>
      <c r="G839" s="39">
        <f t="shared" si="76"/>
        <v>-0.45489567100820255</v>
      </c>
      <c r="H839" s="40">
        <f t="shared" si="78"/>
        <v>-0.37742359513637858</v>
      </c>
      <c r="I839" s="133" t="s">
        <v>1729</v>
      </c>
      <c r="J839" s="47"/>
      <c r="K839" s="47"/>
      <c r="L839" s="47">
        <v>1</v>
      </c>
      <c r="M839" s="47"/>
      <c r="N839" s="47"/>
      <c r="O839" s="134" t="s">
        <v>1730</v>
      </c>
      <c r="P839" s="121" t="s">
        <v>9</v>
      </c>
      <c r="Q839" s="258" t="s">
        <v>1619</v>
      </c>
    </row>
    <row r="840" spans="1:20" ht="61.5" customHeight="1" x14ac:dyDescent="0.25">
      <c r="A840" s="35">
        <v>644</v>
      </c>
      <c r="B840" s="118" t="s">
        <v>1731</v>
      </c>
      <c r="C840" s="36">
        <v>58107700</v>
      </c>
      <c r="D840" s="37">
        <v>7203304</v>
      </c>
      <c r="E840" s="37">
        <v>27275000</v>
      </c>
      <c r="F840" s="38">
        <f t="shared" si="74"/>
        <v>-30832700</v>
      </c>
      <c r="G840" s="39">
        <f t="shared" si="76"/>
        <v>-0.53061298244466737</v>
      </c>
      <c r="H840" s="40">
        <f t="shared" si="78"/>
        <v>-0.73590086159486712</v>
      </c>
      <c r="I840" s="133" t="s">
        <v>1732</v>
      </c>
      <c r="J840" s="47"/>
      <c r="K840" s="47"/>
      <c r="L840" s="47">
        <v>1</v>
      </c>
      <c r="M840" s="47"/>
      <c r="N840" s="47"/>
      <c r="O840" s="135" t="s">
        <v>1733</v>
      </c>
      <c r="P840" s="121" t="s">
        <v>9</v>
      </c>
      <c r="Q840" s="258" t="s">
        <v>1619</v>
      </c>
    </row>
    <row r="841" spans="1:20" ht="61.5" customHeight="1" x14ac:dyDescent="0.25">
      <c r="A841" s="89">
        <v>645</v>
      </c>
      <c r="B841" s="118" t="s">
        <v>1734</v>
      </c>
      <c r="C841" s="36">
        <v>220720191</v>
      </c>
      <c r="D841" s="37">
        <v>63653000</v>
      </c>
      <c r="E841" s="37">
        <v>96762000</v>
      </c>
      <c r="F841" s="38">
        <f t="shared" si="74"/>
        <v>-123958191</v>
      </c>
      <c r="G841" s="39">
        <f t="shared" si="76"/>
        <v>-0.56160784583590728</v>
      </c>
      <c r="H841" s="40">
        <f t="shared" si="78"/>
        <v>-0.34216944668361549</v>
      </c>
      <c r="I841" s="133" t="s">
        <v>1735</v>
      </c>
      <c r="J841" s="47"/>
      <c r="K841" s="47"/>
      <c r="L841" s="47">
        <v>1</v>
      </c>
      <c r="M841" s="47"/>
      <c r="N841" s="47"/>
      <c r="O841" s="135" t="s">
        <v>1736</v>
      </c>
      <c r="P841" s="121" t="s">
        <v>9</v>
      </c>
      <c r="Q841" s="258" t="s">
        <v>1619</v>
      </c>
    </row>
    <row r="842" spans="1:20" ht="69" customHeight="1" x14ac:dyDescent="0.25">
      <c r="A842" s="35">
        <v>646</v>
      </c>
      <c r="B842" s="195" t="s">
        <v>1737</v>
      </c>
      <c r="C842" s="36">
        <v>199839938.40000001</v>
      </c>
      <c r="D842" s="37">
        <v>67170000</v>
      </c>
      <c r="E842" s="37">
        <v>99129000</v>
      </c>
      <c r="F842" s="38">
        <f t="shared" si="74"/>
        <v>-100710938.40000001</v>
      </c>
      <c r="G842" s="39">
        <f t="shared" si="76"/>
        <v>-0.50395801362997217</v>
      </c>
      <c r="H842" s="40">
        <f t="shared" si="78"/>
        <v>-0.32239808734073783</v>
      </c>
      <c r="I842" s="118" t="s">
        <v>1295</v>
      </c>
      <c r="J842" s="47"/>
      <c r="K842" s="47"/>
      <c r="L842" s="47"/>
      <c r="M842" s="47"/>
      <c r="N842" s="47"/>
      <c r="O842" s="135"/>
      <c r="P842" s="121"/>
      <c r="Q842" s="253"/>
    </row>
    <row r="843" spans="1:20" ht="24" customHeight="1" x14ac:dyDescent="0.25">
      <c r="A843" s="503">
        <v>647</v>
      </c>
      <c r="B843" s="451" t="s">
        <v>1738</v>
      </c>
      <c r="C843" s="36">
        <v>2442523</v>
      </c>
      <c r="D843" s="37">
        <v>1083000</v>
      </c>
      <c r="E843" s="37">
        <v>1090000</v>
      </c>
      <c r="F843" s="38">
        <f t="shared" si="74"/>
        <v>-1352523</v>
      </c>
      <c r="G843" s="39">
        <f t="shared" si="76"/>
        <v>-0.55374012854740773</v>
      </c>
      <c r="H843" s="40">
        <f t="shared" si="78"/>
        <v>-6.4220183486238536E-3</v>
      </c>
      <c r="I843" s="451" t="s">
        <v>1739</v>
      </c>
      <c r="J843" s="388"/>
      <c r="K843" s="388"/>
      <c r="L843" s="388">
        <v>1</v>
      </c>
      <c r="M843" s="388"/>
      <c r="N843" s="47">
        <v>1</v>
      </c>
      <c r="O843" s="523" t="s">
        <v>1740</v>
      </c>
      <c r="P843" s="514" t="s">
        <v>9</v>
      </c>
      <c r="Q843" s="398" t="s">
        <v>1619</v>
      </c>
    </row>
    <row r="844" spans="1:20" ht="24" customHeight="1" x14ac:dyDescent="0.25">
      <c r="A844" s="505"/>
      <c r="B844" s="453"/>
      <c r="C844" s="36">
        <v>7486764</v>
      </c>
      <c r="D844" s="37">
        <v>2567000</v>
      </c>
      <c r="E844" s="37">
        <v>2660000</v>
      </c>
      <c r="F844" s="38">
        <f t="shared" si="74"/>
        <v>-4826764</v>
      </c>
      <c r="G844" s="39">
        <f t="shared" si="76"/>
        <v>-0.64470631103104092</v>
      </c>
      <c r="H844" s="40">
        <f t="shared" si="78"/>
        <v>-3.4962406015037591E-2</v>
      </c>
      <c r="I844" s="453"/>
      <c r="J844" s="402"/>
      <c r="K844" s="402"/>
      <c r="L844" s="402"/>
      <c r="M844" s="402"/>
      <c r="N844" s="47">
        <v>1</v>
      </c>
      <c r="O844" s="524"/>
      <c r="P844" s="515"/>
      <c r="Q844" s="399"/>
    </row>
    <row r="845" spans="1:20" ht="48.75" customHeight="1" x14ac:dyDescent="0.25">
      <c r="A845" s="117">
        <v>648</v>
      </c>
      <c r="B845" s="118" t="s">
        <v>1741</v>
      </c>
      <c r="C845" s="36">
        <v>6796062.54</v>
      </c>
      <c r="D845" s="37">
        <v>2515000</v>
      </c>
      <c r="E845" s="37">
        <v>2555000</v>
      </c>
      <c r="F845" s="38">
        <f t="shared" si="74"/>
        <v>-4241062.54</v>
      </c>
      <c r="G845" s="39">
        <f t="shared" si="76"/>
        <v>-0.6240470147292082</v>
      </c>
      <c r="H845" s="40">
        <f t="shared" si="78"/>
        <v>-1.5655577299412915E-2</v>
      </c>
      <c r="I845" s="133" t="s">
        <v>1293</v>
      </c>
      <c r="J845" s="116"/>
      <c r="K845" s="116"/>
      <c r="L845" s="116">
        <v>1</v>
      </c>
      <c r="M845" s="116"/>
      <c r="N845" s="47">
        <v>1</v>
      </c>
      <c r="O845" s="135" t="s">
        <v>1742</v>
      </c>
      <c r="P845" s="119"/>
      <c r="Q845" s="258" t="s">
        <v>1619</v>
      </c>
    </row>
    <row r="846" spans="1:20" ht="69" customHeight="1" x14ac:dyDescent="0.25">
      <c r="A846" s="35">
        <v>649</v>
      </c>
      <c r="B846" s="22" t="s">
        <v>1294</v>
      </c>
      <c r="C846" s="36">
        <v>5059200</v>
      </c>
      <c r="D846" s="37">
        <v>1095308.21</v>
      </c>
      <c r="E846" s="37">
        <v>1095308.21</v>
      </c>
      <c r="F846" s="38">
        <f t="shared" si="74"/>
        <v>-3963891.79</v>
      </c>
      <c r="G846" s="39">
        <f t="shared" si="76"/>
        <v>-0.78350169789690072</v>
      </c>
      <c r="H846" s="40">
        <f t="shared" si="78"/>
        <v>0</v>
      </c>
      <c r="I846" s="23" t="s">
        <v>1295</v>
      </c>
      <c r="J846" s="47">
        <v>1</v>
      </c>
      <c r="K846" s="47"/>
      <c r="L846" s="47"/>
      <c r="M846" s="47"/>
      <c r="N846" s="47"/>
      <c r="O846" s="120" t="s">
        <v>1743</v>
      </c>
      <c r="P846" s="99" t="s">
        <v>9</v>
      </c>
      <c r="Q846" s="256"/>
    </row>
    <row r="847" spans="1:20" ht="66.75" customHeight="1" x14ac:dyDescent="0.25">
      <c r="A847" s="247">
        <v>650</v>
      </c>
      <c r="B847" s="22" t="s">
        <v>1559</v>
      </c>
      <c r="C847" s="36">
        <v>5122191.58</v>
      </c>
      <c r="D847" s="37">
        <v>2967000</v>
      </c>
      <c r="E847" s="37">
        <v>2967000</v>
      </c>
      <c r="F847" s="38">
        <f t="shared" si="74"/>
        <v>-2155191.58</v>
      </c>
      <c r="G847" s="39">
        <f t="shared" si="76"/>
        <v>-0.42075575392672054</v>
      </c>
      <c r="H847" s="40">
        <f t="shared" si="78"/>
        <v>0</v>
      </c>
      <c r="I847" s="23" t="s">
        <v>1295</v>
      </c>
      <c r="J847" s="47">
        <v>1</v>
      </c>
      <c r="K847" s="47"/>
      <c r="L847" s="47"/>
      <c r="M847" s="47"/>
      <c r="N847" s="47"/>
      <c r="O847" s="120" t="s">
        <v>1743</v>
      </c>
      <c r="P847" s="99" t="s">
        <v>9</v>
      </c>
      <c r="Q847" s="256"/>
    </row>
    <row r="848" spans="1:20" ht="70.5" customHeight="1" x14ac:dyDescent="0.25">
      <c r="A848" s="35">
        <v>651</v>
      </c>
      <c r="B848" s="22" t="s">
        <v>1558</v>
      </c>
      <c r="C848" s="36">
        <v>1094522</v>
      </c>
      <c r="D848" s="37">
        <v>454200</v>
      </c>
      <c r="E848" s="37">
        <v>454200</v>
      </c>
      <c r="F848" s="38">
        <f t="shared" si="74"/>
        <v>-640322</v>
      </c>
      <c r="G848" s="39">
        <f t="shared" si="76"/>
        <v>-0.58502433025558187</v>
      </c>
      <c r="H848" s="40">
        <f t="shared" si="78"/>
        <v>0</v>
      </c>
      <c r="I848" s="23" t="s">
        <v>1296</v>
      </c>
      <c r="J848" s="47">
        <v>1</v>
      </c>
      <c r="K848" s="47"/>
      <c r="L848" s="47"/>
      <c r="M848" s="47"/>
      <c r="N848" s="47"/>
      <c r="O848" s="120" t="s">
        <v>1743</v>
      </c>
      <c r="P848" s="99" t="s">
        <v>9</v>
      </c>
      <c r="Q848" s="256"/>
    </row>
    <row r="849" spans="1:20" ht="66" customHeight="1" x14ac:dyDescent="0.25">
      <c r="A849" s="247">
        <v>652</v>
      </c>
      <c r="B849" s="22" t="s">
        <v>1557</v>
      </c>
      <c r="C849" s="36">
        <v>2285712.4500000002</v>
      </c>
      <c r="D849" s="37">
        <v>1472070</v>
      </c>
      <c r="E849" s="37">
        <v>1472070</v>
      </c>
      <c r="F849" s="38">
        <f t="shared" si="74"/>
        <v>-813642.45000000019</v>
      </c>
      <c r="G849" s="39">
        <f t="shared" si="76"/>
        <v>-0.35596885776248893</v>
      </c>
      <c r="H849" s="40">
        <f t="shared" si="78"/>
        <v>0</v>
      </c>
      <c r="I849" s="23" t="s">
        <v>1296</v>
      </c>
      <c r="J849" s="47">
        <v>1</v>
      </c>
      <c r="K849" s="47"/>
      <c r="L849" s="47"/>
      <c r="M849" s="47"/>
      <c r="N849" s="47"/>
      <c r="O849" s="120" t="s">
        <v>1743</v>
      </c>
      <c r="P849" s="99" t="s">
        <v>9</v>
      </c>
      <c r="Q849" s="256"/>
    </row>
    <row r="850" spans="1:20" ht="79.5" customHeight="1" x14ac:dyDescent="0.25">
      <c r="A850" s="35">
        <v>653</v>
      </c>
      <c r="B850" s="22" t="s">
        <v>1556</v>
      </c>
      <c r="C850" s="36">
        <v>12185206.380000001</v>
      </c>
      <c r="D850" s="37">
        <v>1896000</v>
      </c>
      <c r="E850" s="37">
        <v>1896000</v>
      </c>
      <c r="F850" s="38">
        <f t="shared" si="74"/>
        <v>-10289206.380000001</v>
      </c>
      <c r="G850" s="39">
        <f t="shared" si="76"/>
        <v>-0.84440148645229596</v>
      </c>
      <c r="H850" s="40">
        <f t="shared" si="78"/>
        <v>0</v>
      </c>
      <c r="I850" s="23" t="s">
        <v>1296</v>
      </c>
      <c r="J850" s="47">
        <v>1</v>
      </c>
      <c r="K850" s="47"/>
      <c r="L850" s="47"/>
      <c r="M850" s="47"/>
      <c r="N850" s="47"/>
      <c r="O850" s="120" t="s">
        <v>1743</v>
      </c>
      <c r="P850" s="99" t="s">
        <v>9</v>
      </c>
      <c r="Q850" s="256"/>
    </row>
    <row r="851" spans="1:20" ht="66" x14ac:dyDescent="0.25">
      <c r="A851" s="247">
        <v>654</v>
      </c>
      <c r="B851" s="22" t="s">
        <v>1297</v>
      </c>
      <c r="C851" s="36">
        <v>8137336</v>
      </c>
      <c r="D851" s="37">
        <v>3344000</v>
      </c>
      <c r="E851" s="37">
        <v>3786236</v>
      </c>
      <c r="F851" s="38">
        <f t="shared" si="74"/>
        <v>-4351100</v>
      </c>
      <c r="G851" s="39">
        <f t="shared" si="76"/>
        <v>-0.53470816493260198</v>
      </c>
      <c r="H851" s="40">
        <f t="shared" si="78"/>
        <v>-0.11680096010919552</v>
      </c>
      <c r="I851" s="23" t="s">
        <v>1298</v>
      </c>
      <c r="J851" s="47"/>
      <c r="K851" s="47"/>
      <c r="L851" s="47"/>
      <c r="M851" s="47">
        <v>1</v>
      </c>
      <c r="N851" s="47"/>
      <c r="O851" s="98" t="s">
        <v>1299</v>
      </c>
      <c r="P851" s="121" t="s">
        <v>9</v>
      </c>
      <c r="Q851" s="256"/>
    </row>
    <row r="852" spans="1:20" ht="71.25" customHeight="1" x14ac:dyDescent="0.25">
      <c r="A852" s="35">
        <v>655</v>
      </c>
      <c r="B852" s="22" t="s">
        <v>1300</v>
      </c>
      <c r="C852" s="36">
        <v>11636401</v>
      </c>
      <c r="D852" s="37">
        <v>3332000</v>
      </c>
      <c r="E852" s="37">
        <v>3783018</v>
      </c>
      <c r="F852" s="38">
        <f t="shared" ref="F852:F910" si="80">E852-C852</f>
        <v>-7853383</v>
      </c>
      <c r="G852" s="39">
        <f t="shared" si="76"/>
        <v>-0.67489793450741342</v>
      </c>
      <c r="H852" s="40">
        <f t="shared" si="78"/>
        <v>-0.11922174306334254</v>
      </c>
      <c r="I852" s="23" t="s">
        <v>1301</v>
      </c>
      <c r="J852" s="47"/>
      <c r="K852" s="47"/>
      <c r="L852" s="47"/>
      <c r="M852" s="47">
        <v>1</v>
      </c>
      <c r="N852" s="47"/>
      <c r="O852" s="98" t="s">
        <v>1514</v>
      </c>
      <c r="P852" s="121" t="s">
        <v>9</v>
      </c>
      <c r="Q852" s="256"/>
      <c r="R852" s="289"/>
      <c r="S852" s="291"/>
      <c r="T852" s="291"/>
    </row>
    <row r="853" spans="1:20" ht="72" customHeight="1" x14ac:dyDescent="0.25">
      <c r="A853" s="247">
        <v>656</v>
      </c>
      <c r="B853" s="22" t="s">
        <v>1302</v>
      </c>
      <c r="C853" s="36">
        <v>10467226</v>
      </c>
      <c r="D853" s="37">
        <v>1903600</v>
      </c>
      <c r="E853" s="37">
        <v>3731237</v>
      </c>
      <c r="F853" s="38">
        <f t="shared" si="80"/>
        <v>-6735989</v>
      </c>
      <c r="G853" s="39">
        <f t="shared" ref="G853:G912" si="81">F853/C853</f>
        <v>-0.64353143803334334</v>
      </c>
      <c r="H853" s="40">
        <f t="shared" si="78"/>
        <v>-0.48982066805190877</v>
      </c>
      <c r="I853" s="23" t="s">
        <v>1303</v>
      </c>
      <c r="J853" s="47"/>
      <c r="K853" s="47"/>
      <c r="L853" s="47"/>
      <c r="M853" s="47">
        <v>1</v>
      </c>
      <c r="N853" s="47"/>
      <c r="O853" s="98" t="s">
        <v>1515</v>
      </c>
      <c r="P853" s="121" t="s">
        <v>9</v>
      </c>
      <c r="Q853" s="256"/>
      <c r="R853" s="289">
        <v>5003</v>
      </c>
      <c r="S853" s="341" t="s">
        <v>2097</v>
      </c>
      <c r="T853" s="319">
        <f>E853/R853</f>
        <v>745.79992004797123</v>
      </c>
    </row>
    <row r="854" spans="1:20" ht="69.75" customHeight="1" x14ac:dyDescent="0.25">
      <c r="A854" s="35">
        <v>657</v>
      </c>
      <c r="B854" s="22" t="s">
        <v>1304</v>
      </c>
      <c r="C854" s="36">
        <v>3563324</v>
      </c>
      <c r="D854" s="37">
        <v>662000</v>
      </c>
      <c r="E854" s="37">
        <v>1141380</v>
      </c>
      <c r="F854" s="38">
        <f t="shared" si="80"/>
        <v>-2421944</v>
      </c>
      <c r="G854" s="39">
        <f t="shared" si="81"/>
        <v>-0.67968671947877879</v>
      </c>
      <c r="H854" s="40">
        <f t="shared" si="78"/>
        <v>-0.42000035045296047</v>
      </c>
      <c r="I854" s="23" t="s">
        <v>1305</v>
      </c>
      <c r="J854" s="47"/>
      <c r="K854" s="47"/>
      <c r="L854" s="47"/>
      <c r="M854" s="47">
        <v>1</v>
      </c>
      <c r="N854" s="47"/>
      <c r="O854" s="98" t="s">
        <v>1516</v>
      </c>
      <c r="P854" s="121" t="s">
        <v>9</v>
      </c>
      <c r="Q854" s="256"/>
      <c r="R854" s="289">
        <v>1530</v>
      </c>
      <c r="S854" s="256" t="s">
        <v>1744</v>
      </c>
      <c r="T854" s="319">
        <f>E854/R854</f>
        <v>746</v>
      </c>
    </row>
    <row r="855" spans="1:20" ht="77.25" customHeight="1" x14ac:dyDescent="0.25">
      <c r="A855" s="247">
        <v>658</v>
      </c>
      <c r="B855" s="22" t="s">
        <v>1306</v>
      </c>
      <c r="C855" s="36">
        <v>20732494</v>
      </c>
      <c r="D855" s="37">
        <v>7115000</v>
      </c>
      <c r="E855" s="37">
        <v>7177483</v>
      </c>
      <c r="F855" s="38">
        <f t="shared" si="80"/>
        <v>-13555011</v>
      </c>
      <c r="G855" s="39">
        <f t="shared" si="81"/>
        <v>-0.65380513314027733</v>
      </c>
      <c r="H855" s="40">
        <f t="shared" si="78"/>
        <v>-8.7054194346402498E-3</v>
      </c>
      <c r="I855" s="23" t="s">
        <v>1307</v>
      </c>
      <c r="J855" s="47"/>
      <c r="K855" s="47"/>
      <c r="L855" s="47"/>
      <c r="M855" s="47">
        <v>1</v>
      </c>
      <c r="N855" s="47">
        <v>1</v>
      </c>
      <c r="O855" s="98" t="s">
        <v>1517</v>
      </c>
      <c r="P855" s="121" t="s">
        <v>62</v>
      </c>
      <c r="Q855" s="256"/>
      <c r="R855" s="289">
        <v>573</v>
      </c>
      <c r="S855" s="347" t="s">
        <v>1813</v>
      </c>
      <c r="T855" s="319">
        <f>E855/R855</f>
        <v>12526.148342059338</v>
      </c>
    </row>
    <row r="856" spans="1:20" ht="81" customHeight="1" x14ac:dyDescent="0.25">
      <c r="A856" s="247">
        <v>659</v>
      </c>
      <c r="B856" s="22" t="s">
        <v>1308</v>
      </c>
      <c r="C856" s="36">
        <v>10806420</v>
      </c>
      <c r="D856" s="37">
        <v>2080000</v>
      </c>
      <c r="E856" s="37">
        <v>2080000</v>
      </c>
      <c r="F856" s="38">
        <f t="shared" si="80"/>
        <v>-8726420</v>
      </c>
      <c r="G856" s="39">
        <f t="shared" si="81"/>
        <v>-0.80752182498921932</v>
      </c>
      <c r="H856" s="40">
        <f t="shared" si="78"/>
        <v>0</v>
      </c>
      <c r="I856" s="23" t="s">
        <v>1309</v>
      </c>
      <c r="J856" s="47">
        <v>1</v>
      </c>
      <c r="K856" s="47"/>
      <c r="L856" s="47"/>
      <c r="M856" s="47"/>
      <c r="N856" s="47"/>
      <c r="O856" s="98" t="s">
        <v>1518</v>
      </c>
      <c r="P856" s="6" t="s">
        <v>9</v>
      </c>
      <c r="R856" s="292">
        <v>4640</v>
      </c>
      <c r="S856" s="256" t="s">
        <v>2098</v>
      </c>
      <c r="T856" s="319">
        <f>E856/R856</f>
        <v>448.27586206896552</v>
      </c>
    </row>
    <row r="857" spans="1:20" ht="90.75" customHeight="1" x14ac:dyDescent="0.25">
      <c r="A857" s="35">
        <v>660</v>
      </c>
      <c r="B857" s="22" t="s">
        <v>1310</v>
      </c>
      <c r="C857" s="36">
        <v>9451813</v>
      </c>
      <c r="D857" s="37">
        <v>5376000</v>
      </c>
      <c r="E857" s="37">
        <v>5376000</v>
      </c>
      <c r="F857" s="38">
        <f t="shared" si="80"/>
        <v>-4075813</v>
      </c>
      <c r="G857" s="39">
        <f t="shared" si="81"/>
        <v>-0.4312202325627898</v>
      </c>
      <c r="H857" s="40">
        <f t="shared" si="78"/>
        <v>0</v>
      </c>
      <c r="I857" s="23" t="s">
        <v>1311</v>
      </c>
      <c r="J857" s="47">
        <v>1</v>
      </c>
      <c r="K857" s="47"/>
      <c r="L857" s="47"/>
      <c r="M857" s="47"/>
      <c r="N857" s="47"/>
      <c r="O857" s="98" t="s">
        <v>1519</v>
      </c>
      <c r="P857" s="121" t="s">
        <v>9</v>
      </c>
      <c r="Q857" s="256"/>
    </row>
    <row r="858" spans="1:20" ht="95.25" customHeight="1" x14ac:dyDescent="0.25">
      <c r="A858" s="247">
        <v>661</v>
      </c>
      <c r="B858" s="22" t="s">
        <v>1312</v>
      </c>
      <c r="C858" s="36">
        <v>14272853</v>
      </c>
      <c r="D858" s="37">
        <v>8122000</v>
      </c>
      <c r="E858" s="37">
        <v>9344220</v>
      </c>
      <c r="F858" s="38">
        <f t="shared" si="80"/>
        <v>-4928633</v>
      </c>
      <c r="G858" s="39">
        <f t="shared" si="81"/>
        <v>-0.34531519381584047</v>
      </c>
      <c r="H858" s="40">
        <f t="shared" si="78"/>
        <v>-0.13079957449631965</v>
      </c>
      <c r="I858" s="23" t="s">
        <v>1313</v>
      </c>
      <c r="J858" s="47"/>
      <c r="K858" s="47"/>
      <c r="L858" s="47">
        <v>1</v>
      </c>
      <c r="M858" s="47"/>
      <c r="N858" s="47"/>
      <c r="O858" s="98" t="s">
        <v>1520</v>
      </c>
      <c r="P858" s="6" t="s">
        <v>62</v>
      </c>
      <c r="Q858" s="276" t="s">
        <v>1619</v>
      </c>
      <c r="R858" s="289"/>
      <c r="S858" s="291"/>
      <c r="T858" s="291"/>
    </row>
    <row r="859" spans="1:20" ht="82.5" customHeight="1" x14ac:dyDescent="0.25">
      <c r="A859" s="35">
        <v>662</v>
      </c>
      <c r="B859" s="22" t="s">
        <v>1314</v>
      </c>
      <c r="C859" s="36">
        <v>19263283</v>
      </c>
      <c r="D859" s="37">
        <v>5280540</v>
      </c>
      <c r="E859" s="37">
        <v>5280540</v>
      </c>
      <c r="F859" s="38">
        <f t="shared" si="80"/>
        <v>-13982743</v>
      </c>
      <c r="G859" s="39">
        <f t="shared" si="81"/>
        <v>-0.72587538686941366</v>
      </c>
      <c r="H859" s="40">
        <f t="shared" si="78"/>
        <v>0</v>
      </c>
      <c r="I859" s="23" t="s">
        <v>608</v>
      </c>
      <c r="J859" s="47">
        <v>1</v>
      </c>
      <c r="K859" s="47"/>
      <c r="L859" s="47"/>
      <c r="M859" s="47"/>
      <c r="N859" s="47"/>
      <c r="O859" s="98" t="s">
        <v>1521</v>
      </c>
      <c r="P859" s="121" t="s">
        <v>9</v>
      </c>
      <c r="Q859" s="256"/>
      <c r="R859" s="289">
        <v>3162</v>
      </c>
      <c r="S859" s="256" t="s">
        <v>2099</v>
      </c>
      <c r="T859" s="319">
        <f>E859/R859</f>
        <v>1670</v>
      </c>
    </row>
    <row r="860" spans="1:20" ht="79.2" x14ac:dyDescent="0.25">
      <c r="A860" s="247">
        <v>663</v>
      </c>
      <c r="B860" s="22" t="s">
        <v>1315</v>
      </c>
      <c r="C860" s="36">
        <v>4416251</v>
      </c>
      <c r="D860" s="37">
        <v>2352000</v>
      </c>
      <c r="E860" s="37">
        <v>3453015</v>
      </c>
      <c r="F860" s="38">
        <f t="shared" si="80"/>
        <v>-963236</v>
      </c>
      <c r="G860" s="39">
        <f t="shared" si="81"/>
        <v>-0.21811169700272923</v>
      </c>
      <c r="H860" s="40">
        <f t="shared" si="78"/>
        <v>-0.31885613007762781</v>
      </c>
      <c r="I860" s="23" t="s">
        <v>1316</v>
      </c>
      <c r="J860" s="47"/>
      <c r="K860" s="47"/>
      <c r="L860" s="47"/>
      <c r="M860" s="47">
        <v>1</v>
      </c>
      <c r="N860" s="47"/>
      <c r="O860" s="120" t="s">
        <v>1745</v>
      </c>
      <c r="P860" s="121" t="s">
        <v>9</v>
      </c>
      <c r="Q860" s="269" t="s">
        <v>1619</v>
      </c>
    </row>
    <row r="861" spans="1:20" ht="12.75" customHeight="1" x14ac:dyDescent="0.25">
      <c r="A861" s="503">
        <v>664</v>
      </c>
      <c r="B861" s="439" t="s">
        <v>1317</v>
      </c>
      <c r="C861" s="36">
        <v>85300000</v>
      </c>
      <c r="D861" s="37">
        <v>85300000</v>
      </c>
      <c r="E861" s="192">
        <v>166516000</v>
      </c>
      <c r="F861" s="38">
        <f t="shared" si="80"/>
        <v>81216000</v>
      </c>
      <c r="G861" s="39">
        <f t="shared" si="81"/>
        <v>0.9521219226260258</v>
      </c>
      <c r="H861" s="40">
        <f t="shared" si="78"/>
        <v>-0.48773691417041004</v>
      </c>
      <c r="I861" s="439" t="s">
        <v>1318</v>
      </c>
      <c r="J861" s="388"/>
      <c r="K861" s="388"/>
      <c r="L861" s="388">
        <v>1</v>
      </c>
      <c r="M861" s="388"/>
      <c r="N861" s="47"/>
      <c r="O861" s="403" t="s">
        <v>1319</v>
      </c>
      <c r="P861" s="435" t="s">
        <v>9</v>
      </c>
      <c r="Q861" s="380" t="s">
        <v>1619</v>
      </c>
    </row>
    <row r="862" spans="1:20" ht="13.2" x14ac:dyDescent="0.25">
      <c r="A862" s="504"/>
      <c r="B862" s="439"/>
      <c r="C862" s="36">
        <v>193300000</v>
      </c>
      <c r="D862" s="37">
        <v>193300000</v>
      </c>
      <c r="E862" s="193">
        <v>40743000</v>
      </c>
      <c r="F862" s="38">
        <f t="shared" si="80"/>
        <v>-152557000</v>
      </c>
      <c r="G862" s="39">
        <f t="shared" si="81"/>
        <v>-0.78922400413864457</v>
      </c>
      <c r="H862" s="199">
        <f t="shared" si="78"/>
        <v>3.7443732665733993</v>
      </c>
      <c r="I862" s="439"/>
      <c r="J862" s="389"/>
      <c r="K862" s="389"/>
      <c r="L862" s="389"/>
      <c r="M862" s="389"/>
      <c r="N862" s="47">
        <v>1</v>
      </c>
      <c r="O862" s="406"/>
      <c r="P862" s="435"/>
      <c r="Q862" s="381"/>
    </row>
    <row r="863" spans="1:20" ht="13.2" x14ac:dyDescent="0.25">
      <c r="A863" s="504"/>
      <c r="B863" s="439"/>
      <c r="C863" s="36">
        <v>5800000</v>
      </c>
      <c r="D863" s="37">
        <v>5800000</v>
      </c>
      <c r="E863" s="193">
        <v>9340000</v>
      </c>
      <c r="F863" s="38">
        <f t="shared" si="80"/>
        <v>3540000</v>
      </c>
      <c r="G863" s="39">
        <f t="shared" si="81"/>
        <v>0.6103448275862069</v>
      </c>
      <c r="H863" s="40">
        <f t="shared" si="78"/>
        <v>-0.37901498929336186</v>
      </c>
      <c r="I863" s="439"/>
      <c r="J863" s="389"/>
      <c r="K863" s="389"/>
      <c r="L863" s="389"/>
      <c r="M863" s="389"/>
      <c r="N863" s="47"/>
      <c r="O863" s="406"/>
      <c r="P863" s="435"/>
      <c r="Q863" s="381"/>
    </row>
    <row r="864" spans="1:20" ht="13.2" x14ac:dyDescent="0.25">
      <c r="A864" s="504"/>
      <c r="B864" s="439"/>
      <c r="C864" s="36">
        <v>13000000</v>
      </c>
      <c r="D864" s="37">
        <v>13000000</v>
      </c>
      <c r="E864" s="193">
        <v>20873000</v>
      </c>
      <c r="F864" s="38">
        <f t="shared" si="80"/>
        <v>7873000</v>
      </c>
      <c r="G864" s="39">
        <f t="shared" si="81"/>
        <v>0.60561538461538467</v>
      </c>
      <c r="H864" s="40">
        <f t="shared" si="78"/>
        <v>-0.37718583816413548</v>
      </c>
      <c r="I864" s="439"/>
      <c r="J864" s="389"/>
      <c r="K864" s="389"/>
      <c r="L864" s="389"/>
      <c r="M864" s="389"/>
      <c r="N864" s="47"/>
      <c r="O864" s="406"/>
      <c r="P864" s="435"/>
      <c r="Q864" s="381"/>
    </row>
    <row r="865" spans="1:20" ht="13.2" x14ac:dyDescent="0.25">
      <c r="A865" s="504"/>
      <c r="B865" s="439"/>
      <c r="C865" s="36">
        <v>11200000</v>
      </c>
      <c r="D865" s="37">
        <v>11200000</v>
      </c>
      <c r="E865" s="193">
        <v>12848000</v>
      </c>
      <c r="F865" s="38">
        <f t="shared" si="80"/>
        <v>1648000</v>
      </c>
      <c r="G865" s="39">
        <f t="shared" si="81"/>
        <v>0.14714285714285713</v>
      </c>
      <c r="H865" s="40">
        <f t="shared" ref="H865:H915" si="82">(D865-E865)/E865</f>
        <v>-0.12826899128268993</v>
      </c>
      <c r="I865" s="439"/>
      <c r="J865" s="389"/>
      <c r="K865" s="389"/>
      <c r="L865" s="389"/>
      <c r="M865" s="389"/>
      <c r="N865" s="47"/>
      <c r="O865" s="406"/>
      <c r="P865" s="435"/>
      <c r="Q865" s="381"/>
    </row>
    <row r="866" spans="1:20" ht="13.2" x14ac:dyDescent="0.25">
      <c r="A866" s="504"/>
      <c r="B866" s="439"/>
      <c r="C866" s="36">
        <v>21100000</v>
      </c>
      <c r="D866" s="37">
        <v>21100000</v>
      </c>
      <c r="E866" s="193">
        <v>45111000</v>
      </c>
      <c r="F866" s="38">
        <f t="shared" si="80"/>
        <v>24011000</v>
      </c>
      <c r="G866" s="39">
        <f t="shared" si="81"/>
        <v>1.137962085308057</v>
      </c>
      <c r="H866" s="40">
        <f t="shared" si="82"/>
        <v>-0.53226485779521626</v>
      </c>
      <c r="I866" s="439"/>
      <c r="J866" s="389"/>
      <c r="K866" s="389"/>
      <c r="L866" s="389"/>
      <c r="M866" s="389"/>
      <c r="N866" s="47"/>
      <c r="O866" s="406"/>
      <c r="P866" s="435"/>
      <c r="Q866" s="381"/>
    </row>
    <row r="867" spans="1:20" ht="13.2" x14ac:dyDescent="0.25">
      <c r="A867" s="504"/>
      <c r="B867" s="439"/>
      <c r="C867" s="36">
        <v>11100000</v>
      </c>
      <c r="D867" s="37">
        <v>11100000</v>
      </c>
      <c r="E867" s="193">
        <v>19211000</v>
      </c>
      <c r="F867" s="38">
        <f t="shared" si="80"/>
        <v>8111000</v>
      </c>
      <c r="G867" s="39">
        <f t="shared" si="81"/>
        <v>0.7307207207207207</v>
      </c>
      <c r="H867" s="40">
        <f t="shared" si="82"/>
        <v>-0.4222060277965749</v>
      </c>
      <c r="I867" s="439"/>
      <c r="J867" s="389"/>
      <c r="K867" s="389"/>
      <c r="L867" s="389"/>
      <c r="M867" s="389"/>
      <c r="N867" s="47"/>
      <c r="O867" s="406"/>
      <c r="P867" s="435"/>
      <c r="Q867" s="381"/>
    </row>
    <row r="868" spans="1:20" ht="13.2" x14ac:dyDescent="0.25">
      <c r="A868" s="505"/>
      <c r="B868" s="493"/>
      <c r="C868" s="36">
        <v>21300000</v>
      </c>
      <c r="D868" s="37">
        <v>21300000</v>
      </c>
      <c r="E868" s="193">
        <v>40702000</v>
      </c>
      <c r="F868" s="38">
        <f t="shared" si="80"/>
        <v>19402000</v>
      </c>
      <c r="G868" s="39">
        <f t="shared" si="81"/>
        <v>0.91089201877934267</v>
      </c>
      <c r="H868" s="40">
        <f t="shared" si="82"/>
        <v>-0.47668419242297677</v>
      </c>
      <c r="I868" s="439"/>
      <c r="J868" s="402"/>
      <c r="K868" s="402"/>
      <c r="L868" s="402"/>
      <c r="M868" s="402"/>
      <c r="N868" s="47"/>
      <c r="O868" s="404"/>
      <c r="P868" s="435"/>
      <c r="Q868" s="382"/>
      <c r="R868" s="289"/>
      <c r="S868" s="291"/>
      <c r="T868" s="291"/>
    </row>
    <row r="869" spans="1:20" ht="90" customHeight="1" x14ac:dyDescent="0.25">
      <c r="A869" s="35">
        <v>665</v>
      </c>
      <c r="B869" s="128" t="s">
        <v>1320</v>
      </c>
      <c r="C869" s="36">
        <v>16249140.640000001</v>
      </c>
      <c r="D869" s="37">
        <v>632733</v>
      </c>
      <c r="E869" s="37">
        <v>4754826</v>
      </c>
      <c r="F869" s="38">
        <f t="shared" si="80"/>
        <v>-11494314.640000001</v>
      </c>
      <c r="G869" s="39">
        <f t="shared" si="81"/>
        <v>-0.70737984824285449</v>
      </c>
      <c r="H869" s="40">
        <f t="shared" si="82"/>
        <v>-0.86692825352599656</v>
      </c>
      <c r="I869" s="126" t="s">
        <v>1746</v>
      </c>
      <c r="J869" s="47"/>
      <c r="K869" s="47"/>
      <c r="L869" s="47"/>
      <c r="M869" s="47">
        <v>1</v>
      </c>
      <c r="N869" s="47"/>
      <c r="O869" s="127" t="s">
        <v>1747</v>
      </c>
      <c r="P869" s="127" t="s">
        <v>9</v>
      </c>
      <c r="Q869" s="277" t="s">
        <v>1619</v>
      </c>
      <c r="R869" s="289">
        <v>125127</v>
      </c>
      <c r="S869" s="256" t="s">
        <v>1704</v>
      </c>
      <c r="T869" s="319">
        <f>E869/R869</f>
        <v>38</v>
      </c>
    </row>
    <row r="870" spans="1:20" ht="12.75" customHeight="1" x14ac:dyDescent="0.25">
      <c r="A870" s="500">
        <v>666</v>
      </c>
      <c r="B870" s="388" t="s">
        <v>1321</v>
      </c>
      <c r="C870" s="42">
        <v>23232585.850000001</v>
      </c>
      <c r="D870" s="125">
        <v>12426000</v>
      </c>
      <c r="E870" s="42">
        <v>12783931</v>
      </c>
      <c r="F870" s="38">
        <f t="shared" si="80"/>
        <v>-10448654.850000001</v>
      </c>
      <c r="G870" s="39">
        <f t="shared" si="81"/>
        <v>-0.44974136402470244</v>
      </c>
      <c r="H870" s="40">
        <f t="shared" si="82"/>
        <v>-2.7998508440009572E-2</v>
      </c>
      <c r="I870" s="403" t="s">
        <v>2141</v>
      </c>
      <c r="J870" s="388"/>
      <c r="K870" s="388"/>
      <c r="L870" s="388"/>
      <c r="M870" s="388">
        <v>1</v>
      </c>
      <c r="N870" s="47">
        <v>1</v>
      </c>
      <c r="O870" s="403" t="s">
        <v>2100</v>
      </c>
      <c r="P870" s="491" t="s">
        <v>9</v>
      </c>
      <c r="Q870" s="380" t="s">
        <v>1619</v>
      </c>
      <c r="R870" s="267">
        <v>33739</v>
      </c>
      <c r="S870" s="348" t="s">
        <v>1748</v>
      </c>
      <c r="T870" s="319">
        <f>E870/R870</f>
        <v>378.90663623699578</v>
      </c>
    </row>
    <row r="871" spans="1:20" ht="91.5" customHeight="1" x14ac:dyDescent="0.25">
      <c r="A871" s="502"/>
      <c r="B871" s="402"/>
      <c r="C871" s="42">
        <v>2519577.69</v>
      </c>
      <c r="D871" s="125">
        <v>936000</v>
      </c>
      <c r="E871" s="42">
        <v>2519577.69</v>
      </c>
      <c r="F871" s="38">
        <f t="shared" si="80"/>
        <v>0</v>
      </c>
      <c r="G871" s="39">
        <f t="shared" si="81"/>
        <v>0</v>
      </c>
      <c r="H871" s="40">
        <f t="shared" si="82"/>
        <v>-0.62850917290032049</v>
      </c>
      <c r="I871" s="404"/>
      <c r="J871" s="402"/>
      <c r="K871" s="402"/>
      <c r="L871" s="402"/>
      <c r="M871" s="402"/>
      <c r="N871" s="47"/>
      <c r="O871" s="404"/>
      <c r="P871" s="492"/>
      <c r="Q871" s="382"/>
      <c r="R871" s="289">
        <v>3659</v>
      </c>
      <c r="S871" s="347" t="s">
        <v>1749</v>
      </c>
      <c r="T871" s="319">
        <f>E871/R871</f>
        <v>688.5973462694725</v>
      </c>
    </row>
    <row r="872" spans="1:20" ht="119.25" customHeight="1" x14ac:dyDescent="0.25">
      <c r="A872" s="35">
        <v>667</v>
      </c>
      <c r="B872" s="126" t="s">
        <v>1322</v>
      </c>
      <c r="C872" s="36">
        <v>39248877.899999999</v>
      </c>
      <c r="D872" s="37">
        <v>10232000</v>
      </c>
      <c r="E872" s="36">
        <v>20044000</v>
      </c>
      <c r="F872" s="38">
        <f t="shared" si="80"/>
        <v>-19204877.899999999</v>
      </c>
      <c r="G872" s="39">
        <f t="shared" si="81"/>
        <v>-0.48931024089226255</v>
      </c>
      <c r="H872" s="40">
        <f t="shared" si="82"/>
        <v>-0.4895230492915586</v>
      </c>
      <c r="I872" s="23" t="s">
        <v>1323</v>
      </c>
      <c r="J872" s="47"/>
      <c r="K872" s="47"/>
      <c r="L872" s="47"/>
      <c r="M872" s="47">
        <v>1</v>
      </c>
      <c r="N872" s="47"/>
      <c r="O872" s="98" t="s">
        <v>1522</v>
      </c>
      <c r="P872" s="129" t="s">
        <v>9</v>
      </c>
      <c r="Q872" s="269"/>
      <c r="R872" s="278"/>
      <c r="S872" s="312"/>
      <c r="T872" s="312"/>
    </row>
    <row r="873" spans="1:20" ht="27.75" customHeight="1" x14ac:dyDescent="0.25">
      <c r="A873" s="500">
        <v>668</v>
      </c>
      <c r="B873" s="438" t="s">
        <v>1324</v>
      </c>
      <c r="C873" s="36">
        <v>2170455.2000000002</v>
      </c>
      <c r="D873" s="37">
        <v>5914000</v>
      </c>
      <c r="E873" s="37">
        <v>5914000</v>
      </c>
      <c r="F873" s="38">
        <f t="shared" si="80"/>
        <v>3743544.8</v>
      </c>
      <c r="G873" s="39">
        <f t="shared" si="81"/>
        <v>1.7247740473979833</v>
      </c>
      <c r="H873" s="40">
        <f t="shared" si="82"/>
        <v>0</v>
      </c>
      <c r="I873" s="439" t="s">
        <v>1325</v>
      </c>
      <c r="J873" s="388">
        <v>1</v>
      </c>
      <c r="K873" s="388"/>
      <c r="L873" s="388"/>
      <c r="M873" s="388"/>
      <c r="N873" s="47"/>
      <c r="O873" s="403" t="s">
        <v>1523</v>
      </c>
      <c r="P873" s="405" t="s">
        <v>9</v>
      </c>
      <c r="Q873" s="400"/>
      <c r="R873" s="267">
        <v>5371</v>
      </c>
      <c r="S873" s="366" t="s">
        <v>2101</v>
      </c>
      <c r="T873" s="319">
        <f t="shared" ref="T873:T880" si="83">E873/R873</f>
        <v>1101.0984919009495</v>
      </c>
    </row>
    <row r="874" spans="1:20" ht="27" customHeight="1" x14ac:dyDescent="0.25">
      <c r="A874" s="502"/>
      <c r="B874" s="438"/>
      <c r="C874" s="36">
        <v>17241651.84</v>
      </c>
      <c r="D874" s="37">
        <v>5102000</v>
      </c>
      <c r="E874" s="37">
        <v>5102000</v>
      </c>
      <c r="F874" s="38">
        <f t="shared" si="80"/>
        <v>-12139651.84</v>
      </c>
      <c r="G874" s="39">
        <f t="shared" si="81"/>
        <v>-0.70408867738742131</v>
      </c>
      <c r="H874" s="40">
        <f t="shared" si="82"/>
        <v>0</v>
      </c>
      <c r="I874" s="439"/>
      <c r="J874" s="402"/>
      <c r="K874" s="402"/>
      <c r="L874" s="402"/>
      <c r="M874" s="402"/>
      <c r="N874" s="47"/>
      <c r="O874" s="404"/>
      <c r="P874" s="405"/>
      <c r="Q874" s="401"/>
      <c r="R874" s="289">
        <v>6109.15</v>
      </c>
      <c r="S874" s="351" t="s">
        <v>2101</v>
      </c>
      <c r="T874" s="319">
        <f t="shared" si="83"/>
        <v>835.14073152566243</v>
      </c>
    </row>
    <row r="875" spans="1:20" ht="82.5" customHeight="1" x14ac:dyDescent="0.25">
      <c r="A875" s="89">
        <v>669</v>
      </c>
      <c r="B875" s="22" t="s">
        <v>1326</v>
      </c>
      <c r="C875" s="36">
        <v>19119228.800000001</v>
      </c>
      <c r="D875" s="37">
        <v>5660000</v>
      </c>
      <c r="E875" s="37">
        <v>5660000</v>
      </c>
      <c r="F875" s="38">
        <f t="shared" si="80"/>
        <v>-13459228.800000001</v>
      </c>
      <c r="G875" s="39">
        <f t="shared" si="81"/>
        <v>-0.70396295482378457</v>
      </c>
      <c r="H875" s="40">
        <f t="shared" si="82"/>
        <v>0</v>
      </c>
      <c r="I875" s="23" t="s">
        <v>1325</v>
      </c>
      <c r="J875" s="47">
        <v>1</v>
      </c>
      <c r="K875" s="47"/>
      <c r="L875" s="47"/>
      <c r="M875" s="47"/>
      <c r="N875" s="47"/>
      <c r="O875" s="114" t="s">
        <v>1695</v>
      </c>
      <c r="P875" s="99" t="s">
        <v>9</v>
      </c>
      <c r="Q875" s="272"/>
      <c r="R875" s="289">
        <v>5846</v>
      </c>
      <c r="S875" s="256" t="s">
        <v>2102</v>
      </c>
      <c r="T875" s="319">
        <f t="shared" si="83"/>
        <v>968.18337324666436</v>
      </c>
    </row>
    <row r="876" spans="1:20" ht="12.75" customHeight="1" x14ac:dyDescent="0.25">
      <c r="A876" s="503">
        <v>670</v>
      </c>
      <c r="B876" s="438" t="s">
        <v>1327</v>
      </c>
      <c r="C876" s="36">
        <v>67988782.450000003</v>
      </c>
      <c r="D876" s="37">
        <v>30802000</v>
      </c>
      <c r="E876" s="37">
        <v>30802000</v>
      </c>
      <c r="F876" s="38">
        <f t="shared" si="80"/>
        <v>-37186782.450000003</v>
      </c>
      <c r="G876" s="39">
        <f t="shared" si="81"/>
        <v>-0.54695467560913791</v>
      </c>
      <c r="H876" s="40">
        <f t="shared" si="82"/>
        <v>0</v>
      </c>
      <c r="I876" s="439" t="s">
        <v>1325</v>
      </c>
      <c r="J876" s="388">
        <v>1</v>
      </c>
      <c r="K876" s="388"/>
      <c r="L876" s="388"/>
      <c r="M876" s="388"/>
      <c r="N876" s="47"/>
      <c r="O876" s="403" t="s">
        <v>1696</v>
      </c>
      <c r="P876" s="405" t="s">
        <v>9</v>
      </c>
      <c r="Q876" s="383"/>
      <c r="R876" s="267">
        <v>3347</v>
      </c>
      <c r="S876" s="346" t="s">
        <v>1750</v>
      </c>
      <c r="T876" s="319">
        <f t="shared" si="83"/>
        <v>9202.8682402151171</v>
      </c>
    </row>
    <row r="877" spans="1:20" ht="54" customHeight="1" x14ac:dyDescent="0.25">
      <c r="A877" s="505"/>
      <c r="B877" s="438"/>
      <c r="C877" s="36">
        <v>190094370.5</v>
      </c>
      <c r="D877" s="37">
        <v>83732000</v>
      </c>
      <c r="E877" s="37">
        <v>83732000</v>
      </c>
      <c r="F877" s="38">
        <f t="shared" si="80"/>
        <v>-106362370.5</v>
      </c>
      <c r="G877" s="39">
        <f t="shared" si="81"/>
        <v>-0.55952404177061099</v>
      </c>
      <c r="H877" s="40">
        <f t="shared" si="82"/>
        <v>0</v>
      </c>
      <c r="I877" s="439"/>
      <c r="J877" s="402"/>
      <c r="K877" s="402"/>
      <c r="L877" s="402"/>
      <c r="M877" s="402"/>
      <c r="N877" s="47"/>
      <c r="O877" s="404"/>
      <c r="P877" s="405"/>
      <c r="Q877" s="384"/>
      <c r="R877" s="289">
        <v>8090</v>
      </c>
      <c r="S877" s="347" t="s">
        <v>1750</v>
      </c>
      <c r="T877" s="319">
        <f t="shared" si="83"/>
        <v>10350.061804697158</v>
      </c>
    </row>
    <row r="878" spans="1:20" ht="75" customHeight="1" x14ac:dyDescent="0.25">
      <c r="A878" s="35">
        <v>671</v>
      </c>
      <c r="B878" s="22" t="s">
        <v>1328</v>
      </c>
      <c r="C878" s="36">
        <v>14494605</v>
      </c>
      <c r="D878" s="37">
        <v>3000000</v>
      </c>
      <c r="E878" s="37">
        <v>4481696</v>
      </c>
      <c r="F878" s="38">
        <f t="shared" si="80"/>
        <v>-10012909</v>
      </c>
      <c r="G878" s="39">
        <f t="shared" si="81"/>
        <v>-0.69080247443790288</v>
      </c>
      <c r="H878" s="40">
        <f t="shared" si="82"/>
        <v>-0.33061055457576777</v>
      </c>
      <c r="I878" s="23" t="s">
        <v>1329</v>
      </c>
      <c r="J878" s="47"/>
      <c r="K878" s="47"/>
      <c r="L878" s="47"/>
      <c r="M878" s="47">
        <v>1</v>
      </c>
      <c r="N878" s="47"/>
      <c r="O878" s="114" t="s">
        <v>1697</v>
      </c>
      <c r="P878" s="99" t="s">
        <v>9</v>
      </c>
      <c r="Q878" s="253" t="s">
        <v>1619</v>
      </c>
      <c r="R878" s="292">
        <v>6698</v>
      </c>
      <c r="S878" s="256" t="s">
        <v>1705</v>
      </c>
      <c r="T878" s="319">
        <f t="shared" si="83"/>
        <v>669.10958495073157</v>
      </c>
    </row>
    <row r="879" spans="1:20" ht="66" x14ac:dyDescent="0.25">
      <c r="A879" s="35">
        <v>672</v>
      </c>
      <c r="B879" s="22" t="s">
        <v>1330</v>
      </c>
      <c r="C879" s="36">
        <v>3630528.97</v>
      </c>
      <c r="D879" s="37">
        <v>1535000</v>
      </c>
      <c r="E879" s="37">
        <v>1535000</v>
      </c>
      <c r="F879" s="38">
        <f t="shared" si="80"/>
        <v>-2095528.9700000002</v>
      </c>
      <c r="G879" s="39">
        <f t="shared" si="81"/>
        <v>-0.5771965978830903</v>
      </c>
      <c r="H879" s="40">
        <f t="shared" si="82"/>
        <v>0</v>
      </c>
      <c r="I879" s="23" t="s">
        <v>1331</v>
      </c>
      <c r="J879" s="47">
        <v>1</v>
      </c>
      <c r="K879" s="47"/>
      <c r="L879" s="47"/>
      <c r="M879" s="47"/>
      <c r="N879" s="47"/>
      <c r="O879" s="138" t="s">
        <v>1771</v>
      </c>
      <c r="P879" s="99" t="s">
        <v>9</v>
      </c>
      <c r="Q879" s="259"/>
      <c r="R879" s="289">
        <v>132.30000000000001</v>
      </c>
      <c r="S879" s="256" t="s">
        <v>1770</v>
      </c>
      <c r="T879" s="319">
        <f t="shared" si="83"/>
        <v>11602.418745275887</v>
      </c>
    </row>
    <row r="880" spans="1:20" ht="66" x14ac:dyDescent="0.25">
      <c r="A880" s="35">
        <v>673</v>
      </c>
      <c r="B880" s="22" t="s">
        <v>1332</v>
      </c>
      <c r="C880" s="36">
        <v>25475200</v>
      </c>
      <c r="D880" s="37">
        <v>8751800</v>
      </c>
      <c r="E880" s="37">
        <v>8751800</v>
      </c>
      <c r="F880" s="38">
        <f t="shared" si="80"/>
        <v>-16723400</v>
      </c>
      <c r="G880" s="39">
        <f t="shared" si="81"/>
        <v>-0.65645804547167441</v>
      </c>
      <c r="H880" s="40">
        <f t="shared" si="82"/>
        <v>0</v>
      </c>
      <c r="I880" s="136" t="s">
        <v>1773</v>
      </c>
      <c r="J880" s="47">
        <v>1</v>
      </c>
      <c r="K880" s="47"/>
      <c r="L880" s="47"/>
      <c r="M880" s="47"/>
      <c r="N880" s="47"/>
      <c r="O880" s="98" t="s">
        <v>1333</v>
      </c>
      <c r="P880" s="99" t="s">
        <v>9</v>
      </c>
      <c r="Q880" s="256"/>
      <c r="R880" s="278">
        <v>20000</v>
      </c>
      <c r="S880" s="256" t="s">
        <v>1772</v>
      </c>
      <c r="T880" s="319">
        <f t="shared" si="83"/>
        <v>437.59</v>
      </c>
    </row>
    <row r="881" spans="1:20" ht="57.75" customHeight="1" x14ac:dyDescent="0.25">
      <c r="A881" s="35">
        <v>674</v>
      </c>
      <c r="B881" s="22" t="s">
        <v>1334</v>
      </c>
      <c r="C881" s="36">
        <v>39971721.25</v>
      </c>
      <c r="D881" s="37">
        <v>25516000</v>
      </c>
      <c r="E881" s="37">
        <v>25516000</v>
      </c>
      <c r="F881" s="38">
        <f t="shared" si="80"/>
        <v>-14455721.25</v>
      </c>
      <c r="G881" s="39">
        <f t="shared" si="81"/>
        <v>-0.36164870558332535</v>
      </c>
      <c r="H881" s="40">
        <f t="shared" si="82"/>
        <v>0</v>
      </c>
      <c r="I881" s="136" t="s">
        <v>1774</v>
      </c>
      <c r="J881" s="47">
        <v>1</v>
      </c>
      <c r="K881" s="47"/>
      <c r="L881" s="47"/>
      <c r="M881" s="47"/>
      <c r="N881" s="47"/>
      <c r="O881" s="138" t="s">
        <v>1775</v>
      </c>
      <c r="P881" s="99" t="s">
        <v>9</v>
      </c>
      <c r="Q881" s="256"/>
      <c r="R881" s="278"/>
      <c r="S881" s="312"/>
      <c r="T881" s="312"/>
    </row>
    <row r="882" spans="1:20" ht="54" customHeight="1" x14ac:dyDescent="0.25">
      <c r="A882" s="35">
        <v>675</v>
      </c>
      <c r="B882" s="24" t="s">
        <v>1335</v>
      </c>
      <c r="C882" s="36">
        <v>13491376.85</v>
      </c>
      <c r="D882" s="37">
        <v>5267000</v>
      </c>
      <c r="E882" s="37">
        <v>5267000</v>
      </c>
      <c r="F882" s="38">
        <f t="shared" si="80"/>
        <v>-8224376.8499999996</v>
      </c>
      <c r="G882" s="39">
        <f t="shared" si="81"/>
        <v>-0.60960248471600587</v>
      </c>
      <c r="H882" s="40">
        <f t="shared" si="82"/>
        <v>0</v>
      </c>
      <c r="I882" s="136" t="s">
        <v>1776</v>
      </c>
      <c r="J882" s="47">
        <v>1</v>
      </c>
      <c r="K882" s="47"/>
      <c r="L882" s="47"/>
      <c r="M882" s="47"/>
      <c r="N882" s="47"/>
      <c r="O882" s="98" t="s">
        <v>1336</v>
      </c>
      <c r="P882" s="99" t="s">
        <v>9</v>
      </c>
      <c r="Q882" s="256"/>
      <c r="R882" s="289">
        <v>8285</v>
      </c>
      <c r="S882" s="256" t="s">
        <v>1704</v>
      </c>
      <c r="T882" s="319">
        <f>E882/R882</f>
        <v>635.72721786360898</v>
      </c>
    </row>
    <row r="883" spans="1:20" ht="58.5" customHeight="1" x14ac:dyDescent="0.25">
      <c r="A883" s="35">
        <v>676</v>
      </c>
      <c r="B883" s="22" t="s">
        <v>1337</v>
      </c>
      <c r="C883" s="36">
        <v>58689510</v>
      </c>
      <c r="D883" s="37">
        <v>14996000</v>
      </c>
      <c r="E883" s="37">
        <v>14996000</v>
      </c>
      <c r="F883" s="38">
        <f t="shared" si="80"/>
        <v>-43693510</v>
      </c>
      <c r="G883" s="39">
        <f t="shared" si="81"/>
        <v>-0.7444858544567845</v>
      </c>
      <c r="H883" s="40">
        <f t="shared" si="82"/>
        <v>0</v>
      </c>
      <c r="I883" s="136" t="s">
        <v>1777</v>
      </c>
      <c r="J883" s="47">
        <v>1</v>
      </c>
      <c r="K883" s="47"/>
      <c r="L883" s="47"/>
      <c r="M883" s="47"/>
      <c r="N883" s="47"/>
      <c r="O883" s="98" t="s">
        <v>1338</v>
      </c>
      <c r="P883" s="99" t="s">
        <v>9</v>
      </c>
      <c r="Q883" s="256"/>
      <c r="R883" s="278">
        <v>33000</v>
      </c>
      <c r="S883" s="256" t="s">
        <v>1704</v>
      </c>
      <c r="T883" s="319">
        <f>E883/R883</f>
        <v>454.42424242424244</v>
      </c>
    </row>
    <row r="884" spans="1:20" ht="41.25" customHeight="1" x14ac:dyDescent="0.25">
      <c r="A884" s="35">
        <v>677</v>
      </c>
      <c r="B884" s="22" t="s">
        <v>1339</v>
      </c>
      <c r="C884" s="36">
        <v>94811.520000000004</v>
      </c>
      <c r="D884" s="37">
        <v>23100</v>
      </c>
      <c r="E884" s="37">
        <v>26000</v>
      </c>
      <c r="F884" s="38">
        <f t="shared" si="80"/>
        <v>-68811.520000000004</v>
      </c>
      <c r="G884" s="39">
        <f t="shared" si="81"/>
        <v>-0.72577172056728978</v>
      </c>
      <c r="H884" s="40">
        <f t="shared" si="82"/>
        <v>-0.11153846153846154</v>
      </c>
      <c r="I884" s="23" t="s">
        <v>1340</v>
      </c>
      <c r="J884" s="47"/>
      <c r="K884" s="47"/>
      <c r="L884" s="47"/>
      <c r="M884" s="47">
        <v>1</v>
      </c>
      <c r="N884" s="47"/>
      <c r="O884" s="138" t="s">
        <v>1341</v>
      </c>
      <c r="P884" s="99" t="s">
        <v>9</v>
      </c>
      <c r="Q884" s="256"/>
      <c r="R884" s="289">
        <v>10396</v>
      </c>
      <c r="S884" s="341" t="s">
        <v>2103</v>
      </c>
      <c r="T884" s="323">
        <f>E884/R884</f>
        <v>2.5009619084263179</v>
      </c>
    </row>
    <row r="885" spans="1:20" ht="12.75" customHeight="1" x14ac:dyDescent="0.25">
      <c r="A885" s="500">
        <v>678</v>
      </c>
      <c r="B885" s="438" t="s">
        <v>1342</v>
      </c>
      <c r="C885" s="36">
        <v>42554973.479999997</v>
      </c>
      <c r="D885" s="37" t="s">
        <v>1778</v>
      </c>
      <c r="E885" s="37">
        <v>16822000</v>
      </c>
      <c r="F885" s="38">
        <f t="shared" si="80"/>
        <v>-25732973.479999997</v>
      </c>
      <c r="G885" s="39">
        <f t="shared" si="81"/>
        <v>-0.60469955390981478</v>
      </c>
      <c r="H885" s="40" t="e">
        <f t="shared" si="82"/>
        <v>#VALUE!</v>
      </c>
      <c r="I885" s="439" t="s">
        <v>1343</v>
      </c>
      <c r="J885" s="388"/>
      <c r="K885" s="388"/>
      <c r="L885" s="388">
        <v>1</v>
      </c>
      <c r="M885" s="388"/>
      <c r="N885" s="47"/>
      <c r="O885" s="403" t="s">
        <v>1344</v>
      </c>
      <c r="P885" s="405" t="s">
        <v>62</v>
      </c>
      <c r="Q885" s="383"/>
    </row>
    <row r="886" spans="1:20" ht="13.2" x14ac:dyDescent="0.25">
      <c r="A886" s="501"/>
      <c r="B886" s="438"/>
      <c r="C886" s="36">
        <v>62204120.560000002</v>
      </c>
      <c r="D886" s="37" t="s">
        <v>1778</v>
      </c>
      <c r="E886" s="37">
        <v>25290000</v>
      </c>
      <c r="F886" s="38">
        <f t="shared" si="80"/>
        <v>-36914120.560000002</v>
      </c>
      <c r="G886" s="39">
        <f t="shared" si="81"/>
        <v>-0.59343529379848536</v>
      </c>
      <c r="H886" s="40" t="e">
        <f t="shared" si="82"/>
        <v>#VALUE!</v>
      </c>
      <c r="I886" s="439"/>
      <c r="J886" s="389"/>
      <c r="K886" s="389"/>
      <c r="L886" s="389"/>
      <c r="M886" s="389"/>
      <c r="N886" s="47"/>
      <c r="O886" s="406"/>
      <c r="P886" s="405"/>
      <c r="Q886" s="394"/>
    </row>
    <row r="887" spans="1:20" ht="13.2" x14ac:dyDescent="0.25">
      <c r="A887" s="501"/>
      <c r="B887" s="438"/>
      <c r="C887" s="36">
        <v>41588054.200000003</v>
      </c>
      <c r="D887" s="37" t="s">
        <v>1778</v>
      </c>
      <c r="E887" s="37">
        <v>16163000</v>
      </c>
      <c r="F887" s="38">
        <f t="shared" si="80"/>
        <v>-25425054.200000003</v>
      </c>
      <c r="G887" s="39">
        <f t="shared" si="81"/>
        <v>-0.61135474330510997</v>
      </c>
      <c r="H887" s="40" t="e">
        <f t="shared" si="82"/>
        <v>#VALUE!</v>
      </c>
      <c r="I887" s="439"/>
      <c r="J887" s="389"/>
      <c r="K887" s="389"/>
      <c r="L887" s="389"/>
      <c r="M887" s="389"/>
      <c r="N887" s="47"/>
      <c r="O887" s="406"/>
      <c r="P887" s="405"/>
      <c r="Q887" s="394"/>
    </row>
    <row r="888" spans="1:20" ht="13.2" x14ac:dyDescent="0.25">
      <c r="A888" s="501"/>
      <c r="B888" s="438"/>
      <c r="C888" s="36">
        <v>5146357.0199999996</v>
      </c>
      <c r="D888" s="37" t="s">
        <v>1778</v>
      </c>
      <c r="E888" s="37">
        <v>1901000</v>
      </c>
      <c r="F888" s="38">
        <f t="shared" si="80"/>
        <v>-3245357.0199999996</v>
      </c>
      <c r="G888" s="39">
        <f t="shared" si="81"/>
        <v>-0.63061249100825112</v>
      </c>
      <c r="H888" s="40" t="e">
        <f t="shared" si="82"/>
        <v>#VALUE!</v>
      </c>
      <c r="I888" s="439"/>
      <c r="J888" s="389"/>
      <c r="K888" s="389"/>
      <c r="L888" s="389"/>
      <c r="M888" s="389"/>
      <c r="N888" s="47"/>
      <c r="O888" s="406"/>
      <c r="P888" s="405"/>
      <c r="Q888" s="394"/>
    </row>
    <row r="889" spans="1:20" ht="13.2" x14ac:dyDescent="0.25">
      <c r="A889" s="501"/>
      <c r="B889" s="438"/>
      <c r="C889" s="36">
        <v>16423799.26</v>
      </c>
      <c r="D889" s="37" t="s">
        <v>1778</v>
      </c>
      <c r="E889" s="37">
        <v>6190000</v>
      </c>
      <c r="F889" s="38">
        <f t="shared" si="80"/>
        <v>-10233799.26</v>
      </c>
      <c r="G889" s="39">
        <f t="shared" si="81"/>
        <v>-0.62310791175610114</v>
      </c>
      <c r="H889" s="40" t="e">
        <f t="shared" si="82"/>
        <v>#VALUE!</v>
      </c>
      <c r="I889" s="439"/>
      <c r="J889" s="389"/>
      <c r="K889" s="389"/>
      <c r="L889" s="389"/>
      <c r="M889" s="389"/>
      <c r="N889" s="47"/>
      <c r="O889" s="406"/>
      <c r="P889" s="405"/>
      <c r="Q889" s="394"/>
    </row>
    <row r="890" spans="1:20" ht="13.2" x14ac:dyDescent="0.25">
      <c r="A890" s="501"/>
      <c r="B890" s="438"/>
      <c r="C890" s="36">
        <v>21300303.199999999</v>
      </c>
      <c r="D890" s="37" t="s">
        <v>1778</v>
      </c>
      <c r="E890" s="37">
        <v>8067000</v>
      </c>
      <c r="F890" s="38">
        <f t="shared" si="80"/>
        <v>-13233303.199999999</v>
      </c>
      <c r="G890" s="39">
        <f t="shared" si="81"/>
        <v>-0.62127299671490122</v>
      </c>
      <c r="H890" s="40" t="e">
        <f t="shared" si="82"/>
        <v>#VALUE!</v>
      </c>
      <c r="I890" s="439"/>
      <c r="J890" s="389"/>
      <c r="K890" s="389"/>
      <c r="L890" s="389"/>
      <c r="M890" s="389"/>
      <c r="N890" s="47"/>
      <c r="O890" s="406"/>
      <c r="P890" s="405"/>
      <c r="Q890" s="394"/>
    </row>
    <row r="891" spans="1:20" ht="13.2" x14ac:dyDescent="0.25">
      <c r="A891" s="501"/>
      <c r="B891" s="438"/>
      <c r="C891" s="36">
        <v>46460461.740000002</v>
      </c>
      <c r="D891" s="37" t="s">
        <v>1778</v>
      </c>
      <c r="E891" s="37">
        <v>18499000</v>
      </c>
      <c r="F891" s="38">
        <f t="shared" si="80"/>
        <v>-27961461.740000002</v>
      </c>
      <c r="G891" s="39">
        <f t="shared" si="81"/>
        <v>-0.60183348793382008</v>
      </c>
      <c r="H891" s="40" t="e">
        <f t="shared" si="82"/>
        <v>#VALUE!</v>
      </c>
      <c r="I891" s="439"/>
      <c r="J891" s="389"/>
      <c r="K891" s="389"/>
      <c r="L891" s="389"/>
      <c r="M891" s="389"/>
      <c r="N891" s="47"/>
      <c r="O891" s="406"/>
      <c r="P891" s="405"/>
      <c r="Q891" s="394"/>
    </row>
    <row r="892" spans="1:20" ht="13.2" x14ac:dyDescent="0.25">
      <c r="A892" s="501"/>
      <c r="B892" s="438"/>
      <c r="C892" s="36">
        <v>10443618.77</v>
      </c>
      <c r="D892" s="37" t="s">
        <v>1778</v>
      </c>
      <c r="E892" s="37">
        <v>3876000</v>
      </c>
      <c r="F892" s="38">
        <f t="shared" si="80"/>
        <v>-6567618.7699999996</v>
      </c>
      <c r="G892" s="39">
        <f t="shared" si="81"/>
        <v>-0.62886427728154226</v>
      </c>
      <c r="H892" s="40" t="e">
        <f t="shared" si="82"/>
        <v>#VALUE!</v>
      </c>
      <c r="I892" s="439"/>
      <c r="J892" s="389"/>
      <c r="K892" s="389"/>
      <c r="L892" s="389"/>
      <c r="M892" s="389"/>
      <c r="N892" s="47"/>
      <c r="O892" s="406"/>
      <c r="P892" s="405"/>
      <c r="Q892" s="394"/>
    </row>
    <row r="893" spans="1:20" ht="13.2" x14ac:dyDescent="0.25">
      <c r="A893" s="501"/>
      <c r="B893" s="438"/>
      <c r="C893" s="36">
        <v>16217365.41</v>
      </c>
      <c r="D893" s="37" t="s">
        <v>1778</v>
      </c>
      <c r="E893" s="37">
        <v>6096000</v>
      </c>
      <c r="F893" s="38">
        <f t="shared" si="80"/>
        <v>-10121365.41</v>
      </c>
      <c r="G893" s="39">
        <f t="shared" si="81"/>
        <v>-0.62410663841606073</v>
      </c>
      <c r="H893" s="40" t="e">
        <f t="shared" si="82"/>
        <v>#VALUE!</v>
      </c>
      <c r="I893" s="439"/>
      <c r="J893" s="389"/>
      <c r="K893" s="389"/>
      <c r="L893" s="389"/>
      <c r="M893" s="389"/>
      <c r="N893" s="47"/>
      <c r="O893" s="406"/>
      <c r="P893" s="405"/>
      <c r="Q893" s="394"/>
    </row>
    <row r="894" spans="1:20" ht="13.2" x14ac:dyDescent="0.25">
      <c r="A894" s="501"/>
      <c r="B894" s="438"/>
      <c r="C894" s="36">
        <v>21534157.379999999</v>
      </c>
      <c r="D894" s="37" t="s">
        <v>1778</v>
      </c>
      <c r="E894" s="37">
        <v>8137000</v>
      </c>
      <c r="F894" s="38">
        <f t="shared" si="80"/>
        <v>-13397157.379999999</v>
      </c>
      <c r="G894" s="39">
        <f t="shared" si="81"/>
        <v>-0.62213520332319594</v>
      </c>
      <c r="H894" s="40" t="e">
        <f t="shared" si="82"/>
        <v>#VALUE!</v>
      </c>
      <c r="I894" s="439"/>
      <c r="J894" s="389"/>
      <c r="K894" s="389"/>
      <c r="L894" s="389"/>
      <c r="M894" s="389"/>
      <c r="N894" s="47"/>
      <c r="O894" s="406"/>
      <c r="P894" s="405"/>
      <c r="Q894" s="394"/>
    </row>
    <row r="895" spans="1:20" ht="13.2" x14ac:dyDescent="0.25">
      <c r="A895" s="502"/>
      <c r="B895" s="438"/>
      <c r="C895" s="36">
        <v>64530339.390000001</v>
      </c>
      <c r="D895" s="37" t="s">
        <v>1778</v>
      </c>
      <c r="E895" s="37">
        <v>20571000</v>
      </c>
      <c r="F895" s="38">
        <f t="shared" si="80"/>
        <v>-43959339.390000001</v>
      </c>
      <c r="G895" s="39">
        <f t="shared" si="81"/>
        <v>-0.68121971471937115</v>
      </c>
      <c r="H895" s="40" t="e">
        <f t="shared" si="82"/>
        <v>#VALUE!</v>
      </c>
      <c r="I895" s="439"/>
      <c r="J895" s="402"/>
      <c r="K895" s="402"/>
      <c r="L895" s="402"/>
      <c r="M895" s="402"/>
      <c r="N895" s="47"/>
      <c r="O895" s="404"/>
      <c r="P895" s="405"/>
      <c r="Q895" s="384"/>
      <c r="S895" s="291"/>
      <c r="T895" s="291"/>
    </row>
    <row r="896" spans="1:20" ht="66.75" customHeight="1" x14ac:dyDescent="0.25">
      <c r="A896" s="35">
        <v>679</v>
      </c>
      <c r="B896" s="22" t="s">
        <v>1345</v>
      </c>
      <c r="C896" s="36">
        <v>128623329.95999999</v>
      </c>
      <c r="D896" s="37">
        <v>44548000</v>
      </c>
      <c r="E896" s="37">
        <v>45473000</v>
      </c>
      <c r="F896" s="38">
        <f t="shared" si="80"/>
        <v>-83150329.959999993</v>
      </c>
      <c r="G896" s="39">
        <f t="shared" si="81"/>
        <v>-0.64646382569832817</v>
      </c>
      <c r="H896" s="40">
        <f t="shared" si="82"/>
        <v>-2.034174125305126E-2</v>
      </c>
      <c r="I896" s="23" t="s">
        <v>1346</v>
      </c>
      <c r="J896" s="47"/>
      <c r="K896" s="47"/>
      <c r="L896" s="47"/>
      <c r="M896" s="47">
        <v>1</v>
      </c>
      <c r="N896" s="47">
        <v>1</v>
      </c>
      <c r="O896" s="98" t="s">
        <v>1347</v>
      </c>
      <c r="P896" s="99" t="s">
        <v>9</v>
      </c>
      <c r="Q896" s="256"/>
      <c r="R896" s="278">
        <v>115508</v>
      </c>
      <c r="S896" s="256" t="s">
        <v>1704</v>
      </c>
      <c r="T896" s="319">
        <f>E896/R896</f>
        <v>393.67835994043702</v>
      </c>
    </row>
    <row r="897" spans="1:20" ht="66" x14ac:dyDescent="0.25">
      <c r="A897" s="35">
        <v>680</v>
      </c>
      <c r="B897" s="22" t="s">
        <v>1348</v>
      </c>
      <c r="C897" s="36">
        <v>957586</v>
      </c>
      <c r="D897" s="37">
        <v>371625</v>
      </c>
      <c r="E897" s="37">
        <v>371625</v>
      </c>
      <c r="F897" s="38">
        <f t="shared" si="80"/>
        <v>-585961</v>
      </c>
      <c r="G897" s="39">
        <f t="shared" si="81"/>
        <v>-0.61191475230423165</v>
      </c>
      <c r="H897" s="40">
        <f t="shared" si="82"/>
        <v>0</v>
      </c>
      <c r="I897" s="23" t="s">
        <v>1349</v>
      </c>
      <c r="J897" s="47">
        <v>1</v>
      </c>
      <c r="K897" s="47"/>
      <c r="L897" s="47"/>
      <c r="M897" s="47"/>
      <c r="N897" s="47"/>
      <c r="O897" s="98" t="s">
        <v>1350</v>
      </c>
      <c r="P897" s="99" t="s">
        <v>9</v>
      </c>
      <c r="Q897" s="256"/>
      <c r="R897" s="289">
        <v>1400</v>
      </c>
      <c r="S897" s="256" t="s">
        <v>1751</v>
      </c>
      <c r="T897" s="319">
        <f>E897/R897</f>
        <v>265.44642857142856</v>
      </c>
    </row>
    <row r="898" spans="1:20" ht="66" x14ac:dyDescent="0.25">
      <c r="A898" s="35">
        <v>681</v>
      </c>
      <c r="B898" s="137" t="s">
        <v>1779</v>
      </c>
      <c r="C898" s="36">
        <v>248505115.40000001</v>
      </c>
      <c r="D898" s="37">
        <v>79884279</v>
      </c>
      <c r="E898" s="37">
        <v>79884279</v>
      </c>
      <c r="F898" s="38">
        <f t="shared" si="80"/>
        <v>-168620836.40000001</v>
      </c>
      <c r="G898" s="39">
        <f t="shared" si="81"/>
        <v>-0.67854070580633208</v>
      </c>
      <c r="H898" s="40">
        <f t="shared" si="82"/>
        <v>0</v>
      </c>
      <c r="I898" s="23" t="s">
        <v>1351</v>
      </c>
      <c r="J898" s="47">
        <v>1</v>
      </c>
      <c r="K898" s="47"/>
      <c r="L898" s="47"/>
      <c r="M898" s="47"/>
      <c r="N898" s="47"/>
      <c r="O898" s="98" t="s">
        <v>1352</v>
      </c>
      <c r="P898" s="99" t="s">
        <v>9</v>
      </c>
      <c r="Q898" s="256"/>
      <c r="R898" s="298"/>
      <c r="S898" s="298"/>
    </row>
    <row r="899" spans="1:20" ht="17.25" customHeight="1" x14ac:dyDescent="0.25">
      <c r="A899" s="503">
        <v>682</v>
      </c>
      <c r="B899" s="438" t="s">
        <v>1353</v>
      </c>
      <c r="C899" s="36">
        <v>12741481.060000001</v>
      </c>
      <c r="D899" s="37">
        <v>5377736</v>
      </c>
      <c r="E899" s="37">
        <v>6440966</v>
      </c>
      <c r="F899" s="38">
        <f t="shared" si="80"/>
        <v>-6300515.0600000005</v>
      </c>
      <c r="G899" s="39">
        <f t="shared" si="81"/>
        <v>-0.49448843743758625</v>
      </c>
      <c r="H899" s="40">
        <f t="shared" si="82"/>
        <v>-0.16507306512718745</v>
      </c>
      <c r="I899" s="439" t="s">
        <v>1354</v>
      </c>
      <c r="J899" s="388"/>
      <c r="K899" s="388"/>
      <c r="L899" s="388"/>
      <c r="M899" s="388">
        <v>1</v>
      </c>
      <c r="N899" s="47"/>
      <c r="O899" s="403" t="s">
        <v>1355</v>
      </c>
      <c r="P899" s="405" t="s">
        <v>9</v>
      </c>
      <c r="Q899" s="383"/>
      <c r="R899" s="308">
        <v>1162</v>
      </c>
      <c r="S899" s="346" t="s">
        <v>1780</v>
      </c>
      <c r="T899" s="320">
        <f t="shared" ref="T899:T916" si="84">E899/R899</f>
        <v>5543</v>
      </c>
    </row>
    <row r="900" spans="1:20" ht="17.25" customHeight="1" x14ac:dyDescent="0.25">
      <c r="A900" s="504"/>
      <c r="B900" s="438"/>
      <c r="C900" s="36">
        <v>17577103.390000001</v>
      </c>
      <c r="D900" s="37">
        <v>7418684</v>
      </c>
      <c r="E900" s="37">
        <v>8885429</v>
      </c>
      <c r="F900" s="38">
        <f t="shared" si="80"/>
        <v>-8691674.3900000006</v>
      </c>
      <c r="G900" s="39">
        <f t="shared" si="81"/>
        <v>-0.49448843743758625</v>
      </c>
      <c r="H900" s="40">
        <f t="shared" si="82"/>
        <v>-0.16507306512718745</v>
      </c>
      <c r="I900" s="439"/>
      <c r="J900" s="389"/>
      <c r="K900" s="389"/>
      <c r="L900" s="389"/>
      <c r="M900" s="389"/>
      <c r="N900" s="47"/>
      <c r="O900" s="406"/>
      <c r="P900" s="405"/>
      <c r="Q900" s="394"/>
      <c r="R900" s="287">
        <v>1603</v>
      </c>
      <c r="S900" s="348" t="s">
        <v>1780</v>
      </c>
      <c r="T900" s="319">
        <f t="shared" si="84"/>
        <v>5543</v>
      </c>
    </row>
    <row r="901" spans="1:20" ht="22.5" customHeight="1" x14ac:dyDescent="0.25">
      <c r="A901" s="505"/>
      <c r="B901" s="438"/>
      <c r="C901" s="36">
        <v>8848859.9100000001</v>
      </c>
      <c r="D901" s="37">
        <v>4145559</v>
      </c>
      <c r="E901" s="37">
        <v>4473201</v>
      </c>
      <c r="F901" s="38">
        <f t="shared" si="80"/>
        <v>-4375658.91</v>
      </c>
      <c r="G901" s="39">
        <f t="shared" si="81"/>
        <v>-0.49448843743758625</v>
      </c>
      <c r="H901" s="40">
        <f t="shared" si="82"/>
        <v>-7.32455349088941E-2</v>
      </c>
      <c r="I901" s="439"/>
      <c r="J901" s="402"/>
      <c r="K901" s="402"/>
      <c r="L901" s="402"/>
      <c r="M901" s="402"/>
      <c r="N901" s="47">
        <v>1</v>
      </c>
      <c r="O901" s="404"/>
      <c r="P901" s="405"/>
      <c r="Q901" s="384"/>
      <c r="R901" s="289">
        <v>807</v>
      </c>
      <c r="S901" s="347" t="s">
        <v>1780</v>
      </c>
      <c r="T901" s="319">
        <f t="shared" si="84"/>
        <v>5543</v>
      </c>
    </row>
    <row r="902" spans="1:20" ht="62.25" customHeight="1" x14ac:dyDescent="0.25">
      <c r="A902" s="89">
        <v>683</v>
      </c>
      <c r="B902" s="22" t="s">
        <v>1356</v>
      </c>
      <c r="C902" s="36">
        <v>28410120.18</v>
      </c>
      <c r="D902" s="37">
        <v>9952000</v>
      </c>
      <c r="E902" s="37">
        <v>14302467</v>
      </c>
      <c r="F902" s="38">
        <f t="shared" si="80"/>
        <v>-14107653.18</v>
      </c>
      <c r="G902" s="39">
        <f t="shared" si="81"/>
        <v>-0.49657140098729424</v>
      </c>
      <c r="H902" s="40">
        <f t="shared" si="82"/>
        <v>-0.30417598586313815</v>
      </c>
      <c r="I902" s="23" t="s">
        <v>1357</v>
      </c>
      <c r="J902" s="47"/>
      <c r="K902" s="47"/>
      <c r="L902" s="47"/>
      <c r="M902" s="47">
        <v>1</v>
      </c>
      <c r="N902" s="47"/>
      <c r="O902" s="98" t="s">
        <v>1358</v>
      </c>
      <c r="P902" s="99" t="s">
        <v>9</v>
      </c>
      <c r="Q902" s="256"/>
      <c r="R902" s="292">
        <v>3609</v>
      </c>
      <c r="S902" s="256" t="s">
        <v>1781</v>
      </c>
      <c r="T902" s="319">
        <f t="shared" si="84"/>
        <v>3963</v>
      </c>
    </row>
    <row r="903" spans="1:20" ht="71.25" customHeight="1" x14ac:dyDescent="0.25">
      <c r="A903" s="35">
        <v>684</v>
      </c>
      <c r="B903" s="22" t="s">
        <v>1359</v>
      </c>
      <c r="C903" s="36">
        <v>2886666</v>
      </c>
      <c r="D903" s="37">
        <v>1026000</v>
      </c>
      <c r="E903" s="37">
        <v>1811400</v>
      </c>
      <c r="F903" s="38">
        <f t="shared" si="80"/>
        <v>-1075266</v>
      </c>
      <c r="G903" s="39">
        <f t="shared" si="81"/>
        <v>-0.37249408140740908</v>
      </c>
      <c r="H903" s="40">
        <f t="shared" si="82"/>
        <v>-0.43358728055647566</v>
      </c>
      <c r="I903" s="23" t="s">
        <v>1360</v>
      </c>
      <c r="J903" s="47"/>
      <c r="K903" s="47"/>
      <c r="L903" s="47"/>
      <c r="M903" s="47">
        <v>1</v>
      </c>
      <c r="N903" s="47"/>
      <c r="O903" s="98" t="s">
        <v>1361</v>
      </c>
      <c r="P903" s="99" t="s">
        <v>9</v>
      </c>
      <c r="Q903" s="256"/>
      <c r="R903" s="292">
        <v>600</v>
      </c>
      <c r="S903" s="256" t="s">
        <v>1709</v>
      </c>
      <c r="T903" s="319">
        <f t="shared" si="84"/>
        <v>3019</v>
      </c>
    </row>
    <row r="904" spans="1:20" ht="72.75" customHeight="1" x14ac:dyDescent="0.25">
      <c r="A904" s="89">
        <v>685</v>
      </c>
      <c r="B904" s="22" t="s">
        <v>1362</v>
      </c>
      <c r="C904" s="36">
        <v>8066358.5999999996</v>
      </c>
      <c r="D904" s="37">
        <v>3292224</v>
      </c>
      <c r="E904" s="37">
        <v>5633000</v>
      </c>
      <c r="F904" s="38">
        <f t="shared" si="80"/>
        <v>-2433358.5999999996</v>
      </c>
      <c r="G904" s="39">
        <f t="shared" si="81"/>
        <v>-0.30166754550188229</v>
      </c>
      <c r="H904" s="40">
        <f t="shared" si="82"/>
        <v>-0.41554695544115039</v>
      </c>
      <c r="I904" s="23" t="s">
        <v>1363</v>
      </c>
      <c r="J904" s="47"/>
      <c r="K904" s="47"/>
      <c r="L904" s="47"/>
      <c r="M904" s="47">
        <v>1</v>
      </c>
      <c r="N904" s="47"/>
      <c r="O904" s="114" t="s">
        <v>1698</v>
      </c>
      <c r="P904" s="99" t="s">
        <v>9</v>
      </c>
      <c r="Q904" s="256"/>
      <c r="R904" s="292">
        <v>10610</v>
      </c>
      <c r="S904" s="256" t="s">
        <v>1782</v>
      </c>
      <c r="T904" s="319">
        <f t="shared" si="84"/>
        <v>530.91423185673898</v>
      </c>
    </row>
    <row r="905" spans="1:20" ht="39.75" customHeight="1" x14ac:dyDescent="0.25">
      <c r="A905" s="500">
        <v>686</v>
      </c>
      <c r="B905" s="438" t="s">
        <v>1364</v>
      </c>
      <c r="C905" s="36">
        <v>4815625.16</v>
      </c>
      <c r="D905" s="37">
        <v>1865766</v>
      </c>
      <c r="E905" s="37">
        <v>3857636</v>
      </c>
      <c r="F905" s="38">
        <f t="shared" si="80"/>
        <v>-957989.16000000015</v>
      </c>
      <c r="G905" s="39">
        <f t="shared" si="81"/>
        <v>-0.19893349838715441</v>
      </c>
      <c r="H905" s="40">
        <f t="shared" si="82"/>
        <v>-0.51634472511144136</v>
      </c>
      <c r="I905" s="439" t="s">
        <v>1365</v>
      </c>
      <c r="J905" s="388"/>
      <c r="K905" s="388"/>
      <c r="L905" s="388"/>
      <c r="M905" s="388">
        <v>1</v>
      </c>
      <c r="N905" s="47"/>
      <c r="O905" s="403" t="s">
        <v>1366</v>
      </c>
      <c r="P905" s="405" t="s">
        <v>9</v>
      </c>
      <c r="Q905" s="383"/>
      <c r="R905" s="293">
        <v>2866</v>
      </c>
      <c r="S905" s="348" t="s">
        <v>1704</v>
      </c>
      <c r="T905" s="319">
        <f t="shared" si="84"/>
        <v>1346</v>
      </c>
    </row>
    <row r="906" spans="1:20" ht="39" customHeight="1" x14ac:dyDescent="0.25">
      <c r="A906" s="502"/>
      <c r="B906" s="438"/>
      <c r="C906" s="36">
        <v>7767284.4000000004</v>
      </c>
      <c r="D906" s="37">
        <v>2368440</v>
      </c>
      <c r="E906" s="37">
        <v>3978720</v>
      </c>
      <c r="F906" s="38">
        <f t="shared" si="80"/>
        <v>-3788564.4000000004</v>
      </c>
      <c r="G906" s="39">
        <f t="shared" si="81"/>
        <v>-0.48775919676637569</v>
      </c>
      <c r="H906" s="40">
        <f t="shared" si="82"/>
        <v>-0.40472312703583063</v>
      </c>
      <c r="I906" s="439"/>
      <c r="J906" s="402"/>
      <c r="K906" s="402"/>
      <c r="L906" s="402"/>
      <c r="M906" s="402"/>
      <c r="N906" s="47"/>
      <c r="O906" s="404"/>
      <c r="P906" s="405"/>
      <c r="Q906" s="384"/>
      <c r="R906" s="294">
        <v>3240</v>
      </c>
      <c r="S906" s="347" t="s">
        <v>1704</v>
      </c>
      <c r="T906" s="319">
        <f t="shared" si="84"/>
        <v>1228</v>
      </c>
    </row>
    <row r="907" spans="1:20" ht="78.75" customHeight="1" x14ac:dyDescent="0.25">
      <c r="A907" s="35">
        <v>687</v>
      </c>
      <c r="B907" s="22" t="s">
        <v>1367</v>
      </c>
      <c r="C907" s="36">
        <v>3268510</v>
      </c>
      <c r="D907" s="37">
        <v>1615000</v>
      </c>
      <c r="E907" s="37">
        <v>1996000</v>
      </c>
      <c r="F907" s="38">
        <f t="shared" si="80"/>
        <v>-1272510</v>
      </c>
      <c r="G907" s="39">
        <f t="shared" si="81"/>
        <v>-0.38932418747380304</v>
      </c>
      <c r="H907" s="40">
        <f t="shared" si="82"/>
        <v>-0.1908817635270541</v>
      </c>
      <c r="I907" s="23" t="s">
        <v>1368</v>
      </c>
      <c r="J907" s="47"/>
      <c r="K907" s="47"/>
      <c r="L907" s="47"/>
      <c r="M907" s="47">
        <v>1</v>
      </c>
      <c r="N907" s="47"/>
      <c r="O907" s="191" t="s">
        <v>2104</v>
      </c>
      <c r="P907" s="99" t="s">
        <v>62</v>
      </c>
      <c r="Q907" s="256"/>
      <c r="R907" s="292">
        <v>1000</v>
      </c>
      <c r="S907" s="256" t="s">
        <v>1744</v>
      </c>
      <c r="T907" s="319">
        <f t="shared" si="84"/>
        <v>1996</v>
      </c>
    </row>
    <row r="908" spans="1:20" ht="83.25" customHeight="1" x14ac:dyDescent="0.25">
      <c r="A908" s="35">
        <v>688</v>
      </c>
      <c r="B908" s="22" t="s">
        <v>1369</v>
      </c>
      <c r="C908" s="36">
        <v>15258323.07</v>
      </c>
      <c r="D908" s="37">
        <v>4840000</v>
      </c>
      <c r="E908" s="37">
        <v>8742693</v>
      </c>
      <c r="F908" s="38">
        <f t="shared" si="80"/>
        <v>-6515630.0700000003</v>
      </c>
      <c r="G908" s="39">
        <f t="shared" si="81"/>
        <v>-0.42702137319471506</v>
      </c>
      <c r="H908" s="40">
        <f t="shared" si="82"/>
        <v>-0.44639483509257388</v>
      </c>
      <c r="I908" s="23" t="s">
        <v>1370</v>
      </c>
      <c r="J908" s="47"/>
      <c r="K908" s="47"/>
      <c r="L908" s="47"/>
      <c r="M908" s="47">
        <v>1</v>
      </c>
      <c r="N908" s="47"/>
      <c r="O908" s="98" t="s">
        <v>1371</v>
      </c>
      <c r="P908" s="99" t="s">
        <v>9</v>
      </c>
      <c r="Q908" s="256"/>
      <c r="R908" s="292">
        <v>8769</v>
      </c>
      <c r="S908" s="256" t="s">
        <v>1704</v>
      </c>
      <c r="T908" s="319">
        <f t="shared" si="84"/>
        <v>997</v>
      </c>
    </row>
    <row r="909" spans="1:20" ht="78.75" customHeight="1" x14ac:dyDescent="0.25">
      <c r="A909" s="35">
        <v>689</v>
      </c>
      <c r="B909" s="22" t="s">
        <v>1372</v>
      </c>
      <c r="C909" s="36">
        <v>71173527.120000005</v>
      </c>
      <c r="D909" s="37">
        <v>32441552</v>
      </c>
      <c r="E909" s="37">
        <v>37417000</v>
      </c>
      <c r="F909" s="38">
        <f t="shared" si="80"/>
        <v>-33756527.120000005</v>
      </c>
      <c r="G909" s="39">
        <f t="shared" si="81"/>
        <v>-0.47428487087742355</v>
      </c>
      <c r="H909" s="40">
        <f t="shared" si="82"/>
        <v>-0.13297292674452788</v>
      </c>
      <c r="I909" s="23" t="s">
        <v>1373</v>
      </c>
      <c r="J909" s="47"/>
      <c r="K909" s="47"/>
      <c r="L909" s="47"/>
      <c r="M909" s="47">
        <v>1</v>
      </c>
      <c r="N909" s="47"/>
      <c r="O909" s="114" t="s">
        <v>1699</v>
      </c>
      <c r="P909" s="99" t="s">
        <v>62</v>
      </c>
      <c r="Q909" s="256"/>
      <c r="R909" s="292">
        <v>5156</v>
      </c>
      <c r="S909" s="256" t="s">
        <v>1783</v>
      </c>
      <c r="T909" s="319">
        <f t="shared" si="84"/>
        <v>7256.9821567106283</v>
      </c>
    </row>
    <row r="910" spans="1:20" ht="66" x14ac:dyDescent="0.25">
      <c r="A910" s="35">
        <v>690</v>
      </c>
      <c r="B910" s="22" t="s">
        <v>1374</v>
      </c>
      <c r="C910" s="36">
        <v>40992000</v>
      </c>
      <c r="D910" s="37">
        <v>14455000</v>
      </c>
      <c r="E910" s="37">
        <v>30135000</v>
      </c>
      <c r="F910" s="38">
        <f t="shared" si="80"/>
        <v>-10857000</v>
      </c>
      <c r="G910" s="39">
        <f t="shared" si="81"/>
        <v>-0.26485655737704916</v>
      </c>
      <c r="H910" s="40">
        <f t="shared" si="82"/>
        <v>-0.52032520325203258</v>
      </c>
      <c r="I910" s="23" t="s">
        <v>1375</v>
      </c>
      <c r="J910" s="47"/>
      <c r="K910" s="47"/>
      <c r="L910" s="47"/>
      <c r="M910" s="47">
        <v>1</v>
      </c>
      <c r="N910" s="47"/>
      <c r="O910" s="98" t="s">
        <v>1376</v>
      </c>
      <c r="P910" s="99" t="s">
        <v>62</v>
      </c>
      <c r="Q910" s="256"/>
      <c r="R910" s="292">
        <v>35000</v>
      </c>
      <c r="S910" s="256" t="s">
        <v>1704</v>
      </c>
      <c r="T910" s="319">
        <f t="shared" si="84"/>
        <v>861</v>
      </c>
    </row>
    <row r="911" spans="1:20" ht="53.25" customHeight="1" x14ac:dyDescent="0.25">
      <c r="A911" s="35">
        <v>691</v>
      </c>
      <c r="B911" s="22" t="s">
        <v>1377</v>
      </c>
      <c r="C911" s="36">
        <v>1156430.44</v>
      </c>
      <c r="D911" s="37">
        <v>267535</v>
      </c>
      <c r="E911" s="37">
        <v>636000</v>
      </c>
      <c r="F911" s="38">
        <f t="shared" ref="F911:F960" si="85">E911-C911</f>
        <v>-520430.43999999994</v>
      </c>
      <c r="G911" s="39">
        <f t="shared" si="81"/>
        <v>-0.45003177190666133</v>
      </c>
      <c r="H911" s="40">
        <f t="shared" si="82"/>
        <v>-0.57934748427672955</v>
      </c>
      <c r="I911" s="23" t="s">
        <v>1378</v>
      </c>
      <c r="J911" s="47"/>
      <c r="K911" s="47"/>
      <c r="L911" s="47">
        <v>1</v>
      </c>
      <c r="M911" s="47"/>
      <c r="N911" s="47"/>
      <c r="O911" s="98" t="s">
        <v>1379</v>
      </c>
      <c r="P911" s="99" t="s">
        <v>62</v>
      </c>
      <c r="Q911" s="256"/>
      <c r="R911" s="292">
        <v>19361</v>
      </c>
      <c r="S911" s="341" t="s">
        <v>1784</v>
      </c>
      <c r="T911" s="319">
        <f t="shared" si="84"/>
        <v>32.849542895511597</v>
      </c>
    </row>
    <row r="912" spans="1:20" ht="71.25" customHeight="1" x14ac:dyDescent="0.25">
      <c r="A912" s="35">
        <v>692</v>
      </c>
      <c r="B912" s="22" t="s">
        <v>1380</v>
      </c>
      <c r="C912" s="36">
        <v>333291931.68000001</v>
      </c>
      <c r="D912" s="37">
        <v>254374072</v>
      </c>
      <c r="E912" s="37">
        <v>262121000</v>
      </c>
      <c r="F912" s="38">
        <f t="shared" si="85"/>
        <v>-71170931.680000007</v>
      </c>
      <c r="G912" s="39">
        <f t="shared" si="81"/>
        <v>-0.21353931768241119</v>
      </c>
      <c r="H912" s="40">
        <f t="shared" si="82"/>
        <v>-2.9554778136814678E-2</v>
      </c>
      <c r="I912" s="23" t="s">
        <v>1381</v>
      </c>
      <c r="J912" s="47"/>
      <c r="K912" s="47"/>
      <c r="L912" s="47"/>
      <c r="M912" s="47">
        <v>1</v>
      </c>
      <c r="N912" s="47">
        <v>1</v>
      </c>
      <c r="O912" s="98" t="s">
        <v>1382</v>
      </c>
      <c r="P912" s="99" t="s">
        <v>9</v>
      </c>
      <c r="Q912" s="256"/>
      <c r="R912" s="292">
        <v>28176</v>
      </c>
      <c r="S912" s="256" t="s">
        <v>1785</v>
      </c>
      <c r="T912" s="319">
        <f t="shared" si="84"/>
        <v>9302.9883588869961</v>
      </c>
    </row>
    <row r="913" spans="1:20" ht="32.25" customHeight="1" x14ac:dyDescent="0.25">
      <c r="A913" s="500">
        <v>693</v>
      </c>
      <c r="B913" s="441" t="s">
        <v>1383</v>
      </c>
      <c r="C913" s="36">
        <v>120462268.39</v>
      </c>
      <c r="D913" s="37">
        <v>55370000</v>
      </c>
      <c r="E913" s="37">
        <v>55370000</v>
      </c>
      <c r="F913" s="38">
        <f t="shared" si="85"/>
        <v>-65092268.390000001</v>
      </c>
      <c r="G913" s="39">
        <f t="shared" ref="G913:G960" si="86">F913/C913</f>
        <v>-0.5403539984757878</v>
      </c>
      <c r="H913" s="40">
        <f t="shared" si="82"/>
        <v>0</v>
      </c>
      <c r="I913" s="439" t="s">
        <v>9</v>
      </c>
      <c r="J913" s="388">
        <v>1</v>
      </c>
      <c r="K913" s="388"/>
      <c r="L913" s="388"/>
      <c r="M913" s="388"/>
      <c r="N913" s="47"/>
      <c r="O913" s="403" t="s">
        <v>1384</v>
      </c>
      <c r="P913" s="405" t="s">
        <v>9</v>
      </c>
      <c r="Q913" s="383"/>
      <c r="R913" s="309">
        <v>82389</v>
      </c>
      <c r="S913" s="348" t="s">
        <v>1704</v>
      </c>
      <c r="T913" s="319">
        <f t="shared" si="84"/>
        <v>672.05573559577124</v>
      </c>
    </row>
    <row r="914" spans="1:20" ht="34.5" customHeight="1" x14ac:dyDescent="0.25">
      <c r="A914" s="502"/>
      <c r="B914" s="441"/>
      <c r="C914" s="36">
        <v>129349370.04000001</v>
      </c>
      <c r="D914" s="37">
        <v>51930000</v>
      </c>
      <c r="E914" s="37">
        <v>51930000</v>
      </c>
      <c r="F914" s="38">
        <f t="shared" si="85"/>
        <v>-77419370.040000007</v>
      </c>
      <c r="G914" s="39">
        <f t="shared" si="86"/>
        <v>-0.5985291618819546</v>
      </c>
      <c r="H914" s="40">
        <f t="shared" si="82"/>
        <v>0</v>
      </c>
      <c r="I914" s="439"/>
      <c r="J914" s="402"/>
      <c r="K914" s="402"/>
      <c r="L914" s="402"/>
      <c r="M914" s="402"/>
      <c r="N914" s="47"/>
      <c r="O914" s="404"/>
      <c r="P914" s="405"/>
      <c r="Q914" s="384"/>
      <c r="R914" s="310">
        <v>88467</v>
      </c>
      <c r="S914" s="347" t="s">
        <v>1786</v>
      </c>
      <c r="T914" s="319">
        <f t="shared" si="84"/>
        <v>586.99854182915658</v>
      </c>
    </row>
    <row r="915" spans="1:20" ht="68.25" customHeight="1" x14ac:dyDescent="0.25">
      <c r="A915" s="89">
        <v>694</v>
      </c>
      <c r="B915" s="22" t="s">
        <v>1385</v>
      </c>
      <c r="C915" s="36">
        <v>23897346.140000001</v>
      </c>
      <c r="D915" s="37">
        <v>13527929</v>
      </c>
      <c r="E915" s="37">
        <v>13527929</v>
      </c>
      <c r="F915" s="38">
        <f t="shared" si="85"/>
        <v>-10369417.140000001</v>
      </c>
      <c r="G915" s="39">
        <f t="shared" si="86"/>
        <v>-0.43391500793652565</v>
      </c>
      <c r="H915" s="40">
        <f t="shared" si="82"/>
        <v>0</v>
      </c>
      <c r="I915" s="23" t="s">
        <v>9</v>
      </c>
      <c r="J915" s="47">
        <v>1</v>
      </c>
      <c r="K915" s="47"/>
      <c r="L915" s="47"/>
      <c r="M915" s="47"/>
      <c r="N915" s="47"/>
      <c r="O915" s="98" t="s">
        <v>1386</v>
      </c>
      <c r="P915" s="99" t="s">
        <v>9</v>
      </c>
      <c r="Q915" s="256"/>
      <c r="R915" s="294">
        <v>2393</v>
      </c>
      <c r="S915" s="256" t="s">
        <v>1787</v>
      </c>
      <c r="T915" s="319">
        <f t="shared" si="84"/>
        <v>5653.125365649812</v>
      </c>
    </row>
    <row r="916" spans="1:20" ht="92.4" x14ac:dyDescent="0.25">
      <c r="A916" s="89">
        <v>695</v>
      </c>
      <c r="B916" s="195" t="s">
        <v>2122</v>
      </c>
      <c r="C916" s="36" t="s">
        <v>1387</v>
      </c>
      <c r="D916" s="37" t="s">
        <v>1387</v>
      </c>
      <c r="E916" s="37">
        <v>16263000</v>
      </c>
      <c r="F916" s="38" t="e">
        <f t="shared" si="85"/>
        <v>#VALUE!</v>
      </c>
      <c r="G916" s="39" t="e">
        <f t="shared" si="86"/>
        <v>#VALUE!</v>
      </c>
      <c r="H916" s="40">
        <v>5.0000000000000001E-3</v>
      </c>
      <c r="I916" s="140" t="s">
        <v>1789</v>
      </c>
      <c r="J916" s="47"/>
      <c r="K916" s="47"/>
      <c r="L916" s="47"/>
      <c r="M916" s="47">
        <v>1</v>
      </c>
      <c r="N916" s="47">
        <v>1</v>
      </c>
      <c r="O916" s="98" t="s">
        <v>1388</v>
      </c>
      <c r="P916" s="141" t="s">
        <v>9</v>
      </c>
      <c r="Q916" s="256"/>
      <c r="R916" s="292">
        <v>4185</v>
      </c>
      <c r="S916" s="256" t="s">
        <v>1749</v>
      </c>
      <c r="T916" s="319">
        <f t="shared" si="84"/>
        <v>3886.0215053763441</v>
      </c>
    </row>
    <row r="917" spans="1:20" ht="81.75" customHeight="1" x14ac:dyDescent="0.25">
      <c r="A917" s="89">
        <v>696</v>
      </c>
      <c r="B917" s="195" t="s">
        <v>2121</v>
      </c>
      <c r="C917" s="36" t="s">
        <v>1387</v>
      </c>
      <c r="D917" s="37" t="s">
        <v>1387</v>
      </c>
      <c r="E917" s="37" t="s">
        <v>1389</v>
      </c>
      <c r="F917" s="38" t="e">
        <f t="shared" si="85"/>
        <v>#VALUE!</v>
      </c>
      <c r="G917" s="39" t="e">
        <f t="shared" si="86"/>
        <v>#VALUE!</v>
      </c>
      <c r="H917" s="40">
        <v>0</v>
      </c>
      <c r="I917" s="23" t="s">
        <v>1390</v>
      </c>
      <c r="J917" s="47">
        <v>1</v>
      </c>
      <c r="K917" s="47"/>
      <c r="L917" s="47"/>
      <c r="M917" s="47"/>
      <c r="N917" s="47"/>
      <c r="O917" s="114" t="s">
        <v>1700</v>
      </c>
      <c r="P917" s="141" t="s">
        <v>9</v>
      </c>
      <c r="Q917" s="256"/>
      <c r="R917" s="292">
        <v>4601</v>
      </c>
      <c r="S917" s="256" t="s">
        <v>1790</v>
      </c>
      <c r="T917" s="319"/>
    </row>
    <row r="918" spans="1:20" ht="72.75" customHeight="1" x14ac:dyDescent="0.25">
      <c r="A918" s="89">
        <v>697</v>
      </c>
      <c r="B918" s="195" t="s">
        <v>2123</v>
      </c>
      <c r="C918" s="36" t="s">
        <v>1387</v>
      </c>
      <c r="D918" s="37" t="s">
        <v>1387</v>
      </c>
      <c r="E918" s="37" t="s">
        <v>1391</v>
      </c>
      <c r="F918" s="38" t="e">
        <f t="shared" si="85"/>
        <v>#VALUE!</v>
      </c>
      <c r="G918" s="39" t="e">
        <f t="shared" si="86"/>
        <v>#VALUE!</v>
      </c>
      <c r="H918" s="40">
        <v>0</v>
      </c>
      <c r="I918" s="23" t="s">
        <v>1392</v>
      </c>
      <c r="J918" s="47">
        <v>1</v>
      </c>
      <c r="K918" s="47"/>
      <c r="L918" s="47"/>
      <c r="M918" s="47"/>
      <c r="N918" s="47"/>
      <c r="O918" s="98" t="s">
        <v>1393</v>
      </c>
      <c r="P918" s="99" t="s">
        <v>9</v>
      </c>
      <c r="Q918" s="256"/>
      <c r="R918" s="289">
        <v>145.69999999999999</v>
      </c>
      <c r="S918" s="256" t="s">
        <v>1791</v>
      </c>
      <c r="T918" s="319"/>
    </row>
    <row r="919" spans="1:20" ht="71.25" customHeight="1" x14ac:dyDescent="0.25">
      <c r="A919" s="89">
        <v>698</v>
      </c>
      <c r="B919" s="196" t="s">
        <v>2124</v>
      </c>
      <c r="C919" s="36">
        <v>5476531.6900000004</v>
      </c>
      <c r="D919" s="37">
        <v>2768000</v>
      </c>
      <c r="E919" s="37">
        <v>2768000</v>
      </c>
      <c r="F919" s="38">
        <f t="shared" si="85"/>
        <v>-2708531.6900000004</v>
      </c>
      <c r="G919" s="39">
        <f t="shared" si="86"/>
        <v>-0.4945706230360552</v>
      </c>
      <c r="H919" s="40">
        <f t="shared" ref="H919:H960" si="87">(D919-E919)/E919</f>
        <v>0</v>
      </c>
      <c r="I919" s="195" t="s">
        <v>2116</v>
      </c>
      <c r="J919" s="47">
        <v>1</v>
      </c>
      <c r="K919" s="47"/>
      <c r="L919" s="47"/>
      <c r="M919" s="47"/>
      <c r="N919" s="47"/>
      <c r="O919" s="98" t="s">
        <v>1394</v>
      </c>
      <c r="P919" s="6" t="s">
        <v>9</v>
      </c>
      <c r="R919" s="292">
        <v>703</v>
      </c>
      <c r="S919" s="256" t="s">
        <v>1624</v>
      </c>
      <c r="T919" s="319">
        <f>E919/R919</f>
        <v>3937.4110953058321</v>
      </c>
    </row>
    <row r="920" spans="1:20" ht="69" customHeight="1" x14ac:dyDescent="0.25">
      <c r="A920" s="89">
        <v>699</v>
      </c>
      <c r="B920" s="197" t="s">
        <v>2125</v>
      </c>
      <c r="C920" s="36">
        <v>3161048</v>
      </c>
      <c r="D920" s="37">
        <v>2124000</v>
      </c>
      <c r="E920" s="37">
        <v>2124000</v>
      </c>
      <c r="F920" s="38">
        <f t="shared" si="85"/>
        <v>-1037048</v>
      </c>
      <c r="G920" s="39">
        <f t="shared" si="86"/>
        <v>-0.32807094356049005</v>
      </c>
      <c r="H920" s="40">
        <f t="shared" si="87"/>
        <v>0</v>
      </c>
      <c r="I920" s="23" t="s">
        <v>1395</v>
      </c>
      <c r="J920" s="47">
        <v>1</v>
      </c>
      <c r="K920" s="47"/>
      <c r="L920" s="47"/>
      <c r="M920" s="47"/>
      <c r="N920" s="47"/>
      <c r="O920" s="98" t="s">
        <v>1396</v>
      </c>
      <c r="P920" s="99" t="s">
        <v>9</v>
      </c>
      <c r="Q920" s="256"/>
      <c r="R920" s="294">
        <v>2113</v>
      </c>
      <c r="S920" s="347" t="s">
        <v>1792</v>
      </c>
      <c r="T920" s="319">
        <f>E920/R920</f>
        <v>1005.2058684335069</v>
      </c>
    </row>
    <row r="921" spans="1:20" ht="88.5" customHeight="1" x14ac:dyDescent="0.25">
      <c r="A921" s="89">
        <v>700</v>
      </c>
      <c r="B921" s="24" t="s">
        <v>1397</v>
      </c>
      <c r="C921" s="36">
        <v>52316524.869999997</v>
      </c>
      <c r="D921" s="37">
        <v>32400000</v>
      </c>
      <c r="E921" s="37">
        <v>32400000</v>
      </c>
      <c r="F921" s="38">
        <f t="shared" si="85"/>
        <v>-19916524.869999997</v>
      </c>
      <c r="G921" s="39">
        <f t="shared" si="86"/>
        <v>-0.38069281014918449</v>
      </c>
      <c r="H921" s="40">
        <f t="shared" si="87"/>
        <v>0</v>
      </c>
      <c r="I921" s="23" t="s">
        <v>1398</v>
      </c>
      <c r="J921" s="47">
        <v>1</v>
      </c>
      <c r="K921" s="47"/>
      <c r="L921" s="47"/>
      <c r="M921" s="47"/>
      <c r="N921" s="47"/>
      <c r="O921" s="98" t="s">
        <v>1551</v>
      </c>
      <c r="P921" s="99" t="s">
        <v>9</v>
      </c>
      <c r="Q921" s="256"/>
      <c r="R921" s="311"/>
      <c r="S921" s="307"/>
    </row>
    <row r="922" spans="1:20" ht="12.75" customHeight="1" x14ac:dyDescent="0.25">
      <c r="A922" s="500">
        <v>701</v>
      </c>
      <c r="B922" s="441" t="s">
        <v>1399</v>
      </c>
      <c r="C922" s="36">
        <v>141330389.55000001</v>
      </c>
      <c r="D922" s="37">
        <v>28499030</v>
      </c>
      <c r="E922" s="37">
        <v>85008000</v>
      </c>
      <c r="F922" s="38">
        <f t="shared" si="85"/>
        <v>-56322389.550000012</v>
      </c>
      <c r="G922" s="39">
        <f t="shared" si="86"/>
        <v>-0.39851577377895941</v>
      </c>
      <c r="H922" s="40">
        <f t="shared" si="87"/>
        <v>-0.66474884716732541</v>
      </c>
      <c r="I922" s="439" t="s">
        <v>1400</v>
      </c>
      <c r="J922" s="388"/>
      <c r="K922" s="388"/>
      <c r="L922" s="388"/>
      <c r="M922" s="388">
        <v>1</v>
      </c>
      <c r="N922" s="47"/>
      <c r="O922" s="403" t="s">
        <v>1401</v>
      </c>
      <c r="P922" s="405" t="s">
        <v>9</v>
      </c>
      <c r="Q922" s="398" t="s">
        <v>1793</v>
      </c>
    </row>
    <row r="923" spans="1:20" ht="13.2" x14ac:dyDescent="0.25">
      <c r="A923" s="501"/>
      <c r="B923" s="441"/>
      <c r="C923" s="36">
        <v>109026300.51000001</v>
      </c>
      <c r="D923" s="37">
        <v>21984966</v>
      </c>
      <c r="E923" s="37">
        <v>65578000</v>
      </c>
      <c r="F923" s="38">
        <f t="shared" si="85"/>
        <v>-43448300.510000005</v>
      </c>
      <c r="G923" s="39">
        <f t="shared" si="86"/>
        <v>-0.39851210493943967</v>
      </c>
      <c r="H923" s="40">
        <f t="shared" si="87"/>
        <v>-0.66475089206746163</v>
      </c>
      <c r="I923" s="439"/>
      <c r="J923" s="389"/>
      <c r="K923" s="389"/>
      <c r="L923" s="389"/>
      <c r="M923" s="389"/>
      <c r="N923" s="47"/>
      <c r="O923" s="406"/>
      <c r="P923" s="405"/>
      <c r="Q923" s="410"/>
    </row>
    <row r="924" spans="1:20" ht="13.2" x14ac:dyDescent="0.25">
      <c r="A924" s="501"/>
      <c r="B924" s="441"/>
      <c r="C924" s="36">
        <v>79579394.280000001</v>
      </c>
      <c r="D924" s="37">
        <v>16047048</v>
      </c>
      <c r="E924" s="37">
        <v>47866000</v>
      </c>
      <c r="F924" s="38">
        <f t="shared" si="85"/>
        <v>-31713394.280000001</v>
      </c>
      <c r="G924" s="39">
        <f t="shared" si="86"/>
        <v>-0.3985126371836466</v>
      </c>
      <c r="H924" s="40">
        <f t="shared" si="87"/>
        <v>-0.66475059541219239</v>
      </c>
      <c r="I924" s="439"/>
      <c r="J924" s="389"/>
      <c r="K924" s="389"/>
      <c r="L924" s="389"/>
      <c r="M924" s="389"/>
      <c r="N924" s="47"/>
      <c r="O924" s="406"/>
      <c r="P924" s="405"/>
      <c r="Q924" s="410"/>
    </row>
    <row r="925" spans="1:20" ht="13.2" x14ac:dyDescent="0.25">
      <c r="A925" s="501"/>
      <c r="B925" s="441"/>
      <c r="C925" s="36">
        <v>72673657.230000004</v>
      </c>
      <c r="D925" s="37">
        <v>14654518</v>
      </c>
      <c r="E925" s="37">
        <v>43712000</v>
      </c>
      <c r="F925" s="38">
        <f t="shared" si="85"/>
        <v>-28961657.230000004</v>
      </c>
      <c r="G925" s="39">
        <f t="shared" si="86"/>
        <v>-0.39851657854979267</v>
      </c>
      <c r="H925" s="40">
        <f t="shared" si="87"/>
        <v>-0.66474839860907764</v>
      </c>
      <c r="I925" s="439"/>
      <c r="J925" s="389"/>
      <c r="K925" s="389"/>
      <c r="L925" s="389"/>
      <c r="M925" s="389"/>
      <c r="N925" s="47"/>
      <c r="O925" s="406"/>
      <c r="P925" s="405"/>
      <c r="Q925" s="410"/>
    </row>
    <row r="926" spans="1:20" ht="13.2" x14ac:dyDescent="0.25">
      <c r="A926" s="501"/>
      <c r="B926" s="441"/>
      <c r="C926" s="36">
        <v>48688081.979999997</v>
      </c>
      <c r="D926" s="37">
        <v>9817868</v>
      </c>
      <c r="E926" s="37">
        <v>31154000</v>
      </c>
      <c r="F926" s="38">
        <f t="shared" si="85"/>
        <v>-17534081.979999997</v>
      </c>
      <c r="G926" s="39">
        <f t="shared" si="86"/>
        <v>-0.36013088351277867</v>
      </c>
      <c r="H926" s="40">
        <f t="shared" si="87"/>
        <v>-0.68486011427104065</v>
      </c>
      <c r="I926" s="439"/>
      <c r="J926" s="389"/>
      <c r="K926" s="389"/>
      <c r="L926" s="389"/>
      <c r="M926" s="389"/>
      <c r="N926" s="47"/>
      <c r="O926" s="406"/>
      <c r="P926" s="405"/>
      <c r="Q926" s="410"/>
    </row>
    <row r="927" spans="1:20" ht="13.2" x14ac:dyDescent="0.25">
      <c r="A927" s="502"/>
      <c r="B927" s="441"/>
      <c r="C927" s="36">
        <v>14334737.439999999</v>
      </c>
      <c r="D927" s="37">
        <v>11791727</v>
      </c>
      <c r="E927" s="37">
        <v>8452000</v>
      </c>
      <c r="F927" s="38">
        <f t="shared" si="85"/>
        <v>-5882737.4399999995</v>
      </c>
      <c r="G927" s="39">
        <f t="shared" si="86"/>
        <v>-0.41038334079176547</v>
      </c>
      <c r="H927" s="199">
        <f t="shared" si="87"/>
        <v>0.39514044013251304</v>
      </c>
      <c r="I927" s="439"/>
      <c r="J927" s="402"/>
      <c r="K927" s="402"/>
      <c r="L927" s="402"/>
      <c r="M927" s="402"/>
      <c r="N927" s="47">
        <v>1</v>
      </c>
      <c r="O927" s="404"/>
      <c r="P927" s="405"/>
      <c r="Q927" s="399"/>
      <c r="R927" s="289"/>
      <c r="S927" s="291"/>
      <c r="T927" s="291"/>
    </row>
    <row r="928" spans="1:20" ht="84.75" customHeight="1" x14ac:dyDescent="0.25">
      <c r="A928" s="35">
        <v>702</v>
      </c>
      <c r="B928" s="24" t="s">
        <v>1402</v>
      </c>
      <c r="C928" s="36">
        <v>67481140.799999997</v>
      </c>
      <c r="D928" s="37">
        <v>40324000</v>
      </c>
      <c r="E928" s="37">
        <v>48113686</v>
      </c>
      <c r="F928" s="38">
        <f t="shared" si="85"/>
        <v>-19367454.799999997</v>
      </c>
      <c r="G928" s="39">
        <f t="shared" si="86"/>
        <v>-0.28700544434186565</v>
      </c>
      <c r="H928" s="40">
        <f t="shared" si="87"/>
        <v>-0.16190166764608308</v>
      </c>
      <c r="I928" s="23" t="s">
        <v>1403</v>
      </c>
      <c r="J928" s="47"/>
      <c r="K928" s="47"/>
      <c r="L928" s="47"/>
      <c r="M928" s="47">
        <v>1</v>
      </c>
      <c r="N928" s="47"/>
      <c r="O928" s="98" t="s">
        <v>1401</v>
      </c>
      <c r="P928" s="99" t="s">
        <v>9</v>
      </c>
      <c r="Q928" s="253" t="s">
        <v>1793</v>
      </c>
      <c r="R928" s="289">
        <v>11709</v>
      </c>
      <c r="S928" s="256" t="s">
        <v>1788</v>
      </c>
      <c r="T928" s="319">
        <f>E928/R928</f>
        <v>4109.1199931676492</v>
      </c>
    </row>
    <row r="929" spans="1:20" ht="91.5" customHeight="1" x14ac:dyDescent="0.25">
      <c r="A929" s="35">
        <v>703</v>
      </c>
      <c r="B929" s="22" t="s">
        <v>1404</v>
      </c>
      <c r="C929" s="36">
        <v>57627026.460000001</v>
      </c>
      <c r="D929" s="37">
        <v>39250362</v>
      </c>
      <c r="E929" s="37">
        <v>41471000</v>
      </c>
      <c r="F929" s="38">
        <f t="shared" si="85"/>
        <v>-16156026.460000001</v>
      </c>
      <c r="G929" s="39">
        <f t="shared" si="86"/>
        <v>-0.2803550252799214</v>
      </c>
      <c r="H929" s="40">
        <f t="shared" si="87"/>
        <v>-5.3546767620747025E-2</v>
      </c>
      <c r="I929" s="23" t="s">
        <v>1405</v>
      </c>
      <c r="J929" s="47"/>
      <c r="K929" s="47"/>
      <c r="L929" s="47"/>
      <c r="M929" s="47">
        <v>1</v>
      </c>
      <c r="N929" s="47">
        <v>1</v>
      </c>
      <c r="O929" s="98" t="s">
        <v>1401</v>
      </c>
      <c r="P929" s="6" t="s">
        <v>9</v>
      </c>
      <c r="Q929" s="253" t="s">
        <v>1793</v>
      </c>
      <c r="R929" s="289">
        <v>98619</v>
      </c>
      <c r="S929" s="256" t="s">
        <v>1794</v>
      </c>
      <c r="T929" s="319">
        <f>E929/R929</f>
        <v>420.51734452793073</v>
      </c>
    </row>
    <row r="930" spans="1:20" ht="81" customHeight="1" x14ac:dyDescent="0.25">
      <c r="A930" s="35">
        <v>704</v>
      </c>
      <c r="B930" s="22" t="s">
        <v>1406</v>
      </c>
      <c r="C930" s="36">
        <v>551147.16</v>
      </c>
      <c r="D930" s="37">
        <v>288000</v>
      </c>
      <c r="E930" s="37">
        <v>286000</v>
      </c>
      <c r="F930" s="38">
        <f t="shared" si="85"/>
        <v>-265147.16000000003</v>
      </c>
      <c r="G930" s="39">
        <f t="shared" si="86"/>
        <v>-0.48108233017112889</v>
      </c>
      <c r="H930" s="199">
        <f t="shared" si="87"/>
        <v>6.993006993006993E-3</v>
      </c>
      <c r="I930" s="23" t="s">
        <v>1407</v>
      </c>
      <c r="J930" s="47"/>
      <c r="K930" s="47"/>
      <c r="L930" s="47"/>
      <c r="M930" s="47">
        <v>1</v>
      </c>
      <c r="N930" s="47">
        <v>1</v>
      </c>
      <c r="O930" s="98" t="s">
        <v>1408</v>
      </c>
      <c r="P930" s="99" t="s">
        <v>9</v>
      </c>
      <c r="Q930" s="253" t="s">
        <v>1619</v>
      </c>
      <c r="R930" s="278"/>
      <c r="S930" s="312"/>
      <c r="T930" s="312"/>
    </row>
    <row r="931" spans="1:20" ht="73.5" customHeight="1" x14ac:dyDescent="0.25">
      <c r="A931" s="35">
        <v>705</v>
      </c>
      <c r="B931" s="24" t="s">
        <v>1409</v>
      </c>
      <c r="C931" s="36">
        <v>67437787.549999997</v>
      </c>
      <c r="D931" s="37">
        <v>41126929</v>
      </c>
      <c r="E931" s="37">
        <v>63715800</v>
      </c>
      <c r="F931" s="38">
        <f t="shared" si="85"/>
        <v>-3721987.549999997</v>
      </c>
      <c r="G931" s="39">
        <f t="shared" si="86"/>
        <v>-5.5191424351524375E-2</v>
      </c>
      <c r="H931" s="40">
        <f t="shared" si="87"/>
        <v>-0.35452542383521829</v>
      </c>
      <c r="I931" s="23" t="s">
        <v>1410</v>
      </c>
      <c r="J931" s="47"/>
      <c r="K931" s="47"/>
      <c r="L931" s="47"/>
      <c r="M931" s="47">
        <v>1</v>
      </c>
      <c r="N931" s="47"/>
      <c r="O931" s="98" t="s">
        <v>1408</v>
      </c>
      <c r="P931" s="99" t="s">
        <v>9</v>
      </c>
      <c r="Q931" s="253" t="s">
        <v>1619</v>
      </c>
      <c r="R931" s="289">
        <v>1863.7</v>
      </c>
      <c r="S931" s="341" t="s">
        <v>2113</v>
      </c>
      <c r="T931" s="319">
        <f>E931/R931</f>
        <v>34187.798465418251</v>
      </c>
    </row>
    <row r="932" spans="1:20" ht="105.6" x14ac:dyDescent="0.25">
      <c r="A932" s="35">
        <v>706</v>
      </c>
      <c r="B932" s="24" t="s">
        <v>1411</v>
      </c>
      <c r="C932" s="36">
        <v>17588104.059999999</v>
      </c>
      <c r="D932" s="37">
        <v>12327513</v>
      </c>
      <c r="E932" s="37">
        <v>12522680</v>
      </c>
      <c r="F932" s="38">
        <f t="shared" si="85"/>
        <v>-5065424.0599999987</v>
      </c>
      <c r="G932" s="39">
        <f t="shared" si="86"/>
        <v>-0.28800284798860798</v>
      </c>
      <c r="H932" s="40">
        <f t="shared" si="87"/>
        <v>-1.5585082426445457E-2</v>
      </c>
      <c r="I932" s="23" t="s">
        <v>1412</v>
      </c>
      <c r="J932" s="47"/>
      <c r="K932" s="47"/>
      <c r="L932" s="47"/>
      <c r="M932" s="47">
        <v>1</v>
      </c>
      <c r="N932" s="47">
        <v>1</v>
      </c>
      <c r="O932" s="98" t="s">
        <v>1401</v>
      </c>
      <c r="P932" s="99" t="s">
        <v>9</v>
      </c>
      <c r="Q932" s="253" t="s">
        <v>1619</v>
      </c>
    </row>
    <row r="933" spans="1:20" ht="84.75" customHeight="1" x14ac:dyDescent="0.25">
      <c r="A933" s="35">
        <v>707</v>
      </c>
      <c r="B933" s="24" t="s">
        <v>1413</v>
      </c>
      <c r="C933" s="36">
        <v>34077300</v>
      </c>
      <c r="D933" s="37">
        <v>17419200</v>
      </c>
      <c r="E933" s="37">
        <v>25160000</v>
      </c>
      <c r="F933" s="38">
        <f t="shared" si="85"/>
        <v>-8917300</v>
      </c>
      <c r="G933" s="39">
        <f t="shared" si="86"/>
        <v>-0.26167859542862842</v>
      </c>
      <c r="H933" s="40">
        <f t="shared" si="87"/>
        <v>-0.3076629570747218</v>
      </c>
      <c r="I933" s="190" t="s">
        <v>2105</v>
      </c>
      <c r="J933" s="47"/>
      <c r="K933" s="47"/>
      <c r="L933" s="47"/>
      <c r="M933" s="47">
        <v>1</v>
      </c>
      <c r="N933" s="47"/>
      <c r="O933" s="98" t="s">
        <v>1401</v>
      </c>
      <c r="P933" s="99" t="s">
        <v>9</v>
      </c>
      <c r="Q933" s="253" t="s">
        <v>1619</v>
      </c>
    </row>
    <row r="934" spans="1:20" ht="104.25" customHeight="1" x14ac:dyDescent="0.25">
      <c r="A934" s="35">
        <v>708</v>
      </c>
      <c r="B934" s="197" t="s">
        <v>2120</v>
      </c>
      <c r="C934" s="36">
        <v>43198640.43</v>
      </c>
      <c r="D934" s="37">
        <v>19406299</v>
      </c>
      <c r="E934" s="37">
        <v>23156000</v>
      </c>
      <c r="F934" s="38">
        <f t="shared" si="85"/>
        <v>-20042640.43</v>
      </c>
      <c r="G934" s="39">
        <f t="shared" si="86"/>
        <v>-0.46396461162886649</v>
      </c>
      <c r="H934" s="40">
        <f t="shared" si="87"/>
        <v>-0.16193215581274831</v>
      </c>
      <c r="I934" s="142" t="s">
        <v>1795</v>
      </c>
      <c r="J934" s="47"/>
      <c r="K934" s="47"/>
      <c r="L934" s="47"/>
      <c r="M934" s="47">
        <v>1</v>
      </c>
      <c r="N934" s="47"/>
      <c r="O934" s="98" t="s">
        <v>1401</v>
      </c>
      <c r="P934" s="99" t="s">
        <v>9</v>
      </c>
      <c r="Q934" s="259" t="s">
        <v>1619</v>
      </c>
    </row>
    <row r="935" spans="1:20" ht="72" customHeight="1" x14ac:dyDescent="0.25">
      <c r="A935" s="35">
        <v>709</v>
      </c>
      <c r="B935" s="197" t="s">
        <v>2119</v>
      </c>
      <c r="C935" s="36">
        <v>65162873.200000003</v>
      </c>
      <c r="D935" s="37">
        <v>22266000</v>
      </c>
      <c r="E935" s="37">
        <v>42962040</v>
      </c>
      <c r="F935" s="38">
        <f t="shared" si="85"/>
        <v>-22200833.200000003</v>
      </c>
      <c r="G935" s="39">
        <f t="shared" si="86"/>
        <v>-0.34069757992193633</v>
      </c>
      <c r="H935" s="40">
        <f t="shared" si="87"/>
        <v>-0.48172852127133625</v>
      </c>
      <c r="I935" s="142" t="s">
        <v>1796</v>
      </c>
      <c r="J935" s="47"/>
      <c r="K935" s="47"/>
      <c r="L935" s="47"/>
      <c r="M935" s="47">
        <v>1</v>
      </c>
      <c r="N935" s="47"/>
      <c r="O935" s="98" t="s">
        <v>1401</v>
      </c>
      <c r="P935" s="99" t="s">
        <v>9</v>
      </c>
      <c r="Q935" s="259" t="s">
        <v>1619</v>
      </c>
    </row>
    <row r="936" spans="1:20" ht="75.75" customHeight="1" x14ac:dyDescent="0.25">
      <c r="A936" s="35">
        <v>710</v>
      </c>
      <c r="B936" s="24" t="s">
        <v>1555</v>
      </c>
      <c r="C936" s="36">
        <v>22689490.5</v>
      </c>
      <c r="D936" s="37">
        <v>15250086</v>
      </c>
      <c r="E936" s="37">
        <v>15948900</v>
      </c>
      <c r="F936" s="38">
        <f t="shared" si="85"/>
        <v>-6740590.5</v>
      </c>
      <c r="G936" s="39">
        <f t="shared" si="86"/>
        <v>-0.29707985289488981</v>
      </c>
      <c r="H936" s="40">
        <f t="shared" si="87"/>
        <v>-4.3815811748772644E-2</v>
      </c>
      <c r="I936" s="142" t="s">
        <v>1797</v>
      </c>
      <c r="J936" s="47"/>
      <c r="K936" s="47"/>
      <c r="L936" s="47"/>
      <c r="M936" s="47">
        <v>1</v>
      </c>
      <c r="N936" s="47">
        <v>1</v>
      </c>
      <c r="O936" s="98" t="s">
        <v>1401</v>
      </c>
      <c r="P936" s="99" t="s">
        <v>9</v>
      </c>
      <c r="Q936" s="259" t="s">
        <v>1619</v>
      </c>
    </row>
    <row r="937" spans="1:20" ht="62.25" customHeight="1" x14ac:dyDescent="0.25">
      <c r="A937" s="35">
        <v>711</v>
      </c>
      <c r="B937" s="194" t="s">
        <v>2106</v>
      </c>
      <c r="C937" s="36">
        <v>9252094.1500000004</v>
      </c>
      <c r="D937" s="37">
        <v>2844000</v>
      </c>
      <c r="E937" s="37">
        <v>6463159</v>
      </c>
      <c r="F937" s="38">
        <f t="shared" si="85"/>
        <v>-2788935.1500000004</v>
      </c>
      <c r="G937" s="39">
        <f t="shared" si="86"/>
        <v>-0.3014382587103267</v>
      </c>
      <c r="H937" s="40">
        <f t="shared" si="87"/>
        <v>-0.55996750195995493</v>
      </c>
      <c r="I937" s="142" t="s">
        <v>1798</v>
      </c>
      <c r="J937" s="47"/>
      <c r="K937" s="47"/>
      <c r="L937" s="47"/>
      <c r="M937" s="47">
        <v>1</v>
      </c>
      <c r="N937" s="47"/>
      <c r="O937" s="98" t="s">
        <v>1401</v>
      </c>
      <c r="P937" s="99" t="s">
        <v>9</v>
      </c>
      <c r="Q937" s="259" t="s">
        <v>1619</v>
      </c>
      <c r="R937" s="289"/>
      <c r="S937" s="291"/>
      <c r="T937" s="291"/>
    </row>
    <row r="938" spans="1:20" ht="74.25" customHeight="1" x14ac:dyDescent="0.25">
      <c r="A938" s="35">
        <v>712</v>
      </c>
      <c r="B938" s="24" t="s">
        <v>1554</v>
      </c>
      <c r="C938" s="36">
        <v>11877744.890000001</v>
      </c>
      <c r="D938" s="37">
        <v>8814000</v>
      </c>
      <c r="E938" s="37">
        <v>8909296</v>
      </c>
      <c r="F938" s="38">
        <f t="shared" si="85"/>
        <v>-2968448.8900000006</v>
      </c>
      <c r="G938" s="39">
        <f t="shared" si="86"/>
        <v>-0.24991687542465821</v>
      </c>
      <c r="H938" s="40">
        <f t="shared" si="87"/>
        <v>-1.0696243564025709E-2</v>
      </c>
      <c r="I938" s="23" t="s">
        <v>1414</v>
      </c>
      <c r="J938" s="47"/>
      <c r="K938" s="47"/>
      <c r="L938" s="47"/>
      <c r="M938" s="47">
        <v>1</v>
      </c>
      <c r="N938" s="47">
        <v>1</v>
      </c>
      <c r="O938" s="98" t="s">
        <v>1401</v>
      </c>
      <c r="P938" s="99" t="s">
        <v>9</v>
      </c>
      <c r="Q938" s="259" t="s">
        <v>1619</v>
      </c>
      <c r="R938" s="289">
        <v>2453</v>
      </c>
      <c r="S938" s="256" t="s">
        <v>1799</v>
      </c>
      <c r="T938" s="319">
        <f t="shared" ref="T938:T955" si="88">E938/R938</f>
        <v>3632</v>
      </c>
    </row>
    <row r="939" spans="1:20" ht="64.5" customHeight="1" x14ac:dyDescent="0.25">
      <c r="A939" s="35">
        <v>713</v>
      </c>
      <c r="B939" s="24" t="s">
        <v>1553</v>
      </c>
      <c r="C939" s="36">
        <v>116430388.20999999</v>
      </c>
      <c r="D939" s="37">
        <v>79409535</v>
      </c>
      <c r="E939" s="37">
        <v>89460000</v>
      </c>
      <c r="F939" s="38">
        <f t="shared" si="85"/>
        <v>-26970388.209999993</v>
      </c>
      <c r="G939" s="39">
        <f t="shared" si="86"/>
        <v>-0.23164389146718964</v>
      </c>
      <c r="H939" s="40">
        <f t="shared" si="87"/>
        <v>-0.11234590878604964</v>
      </c>
      <c r="I939" s="23" t="s">
        <v>1415</v>
      </c>
      <c r="J939" s="47"/>
      <c r="K939" s="47"/>
      <c r="L939" s="47">
        <v>1</v>
      </c>
      <c r="M939" s="47"/>
      <c r="N939" s="47"/>
      <c r="O939" s="98" t="s">
        <v>1524</v>
      </c>
      <c r="P939" s="99" t="s">
        <v>62</v>
      </c>
      <c r="Q939" s="259" t="s">
        <v>1619</v>
      </c>
      <c r="R939" s="278">
        <v>2538.1</v>
      </c>
      <c r="S939" s="256" t="s">
        <v>1623</v>
      </c>
      <c r="T939" s="319">
        <f t="shared" si="88"/>
        <v>35246.838186044683</v>
      </c>
    </row>
    <row r="940" spans="1:20" ht="24.75" customHeight="1" x14ac:dyDescent="0.25">
      <c r="A940" s="500">
        <v>714</v>
      </c>
      <c r="B940" s="438" t="s">
        <v>1416</v>
      </c>
      <c r="C940" s="36">
        <v>4504808.4000000004</v>
      </c>
      <c r="D940" s="37">
        <v>2037617</v>
      </c>
      <c r="E940" s="37">
        <v>3477000</v>
      </c>
      <c r="F940" s="38">
        <f t="shared" si="85"/>
        <v>-1027808.4000000004</v>
      </c>
      <c r="G940" s="39">
        <f t="shared" si="86"/>
        <v>-0.22815807216129333</v>
      </c>
      <c r="H940" s="40">
        <f t="shared" si="87"/>
        <v>-0.41397267759562839</v>
      </c>
      <c r="I940" s="439" t="s">
        <v>1417</v>
      </c>
      <c r="J940" s="388"/>
      <c r="K940" s="388"/>
      <c r="L940" s="388"/>
      <c r="M940" s="388">
        <v>1</v>
      </c>
      <c r="N940" s="47"/>
      <c r="O940" s="403" t="s">
        <v>1418</v>
      </c>
      <c r="P940" s="405" t="s">
        <v>9</v>
      </c>
      <c r="Q940" s="385" t="s">
        <v>1619</v>
      </c>
      <c r="R940" s="267">
        <v>9960</v>
      </c>
      <c r="S940" s="348" t="s">
        <v>1751</v>
      </c>
      <c r="T940" s="319">
        <f t="shared" si="88"/>
        <v>349.09638554216866</v>
      </c>
    </row>
    <row r="941" spans="1:20" ht="24.75" customHeight="1" x14ac:dyDescent="0.25">
      <c r="A941" s="502"/>
      <c r="B941" s="438"/>
      <c r="C941" s="36">
        <v>4507522.1399999997</v>
      </c>
      <c r="D941" s="37">
        <v>2038844</v>
      </c>
      <c r="E941" s="37">
        <v>3479000</v>
      </c>
      <c r="F941" s="38">
        <f t="shared" si="85"/>
        <v>-1028522.1399999997</v>
      </c>
      <c r="G941" s="39">
        <f t="shared" si="86"/>
        <v>-0.22817905449045664</v>
      </c>
      <c r="H941" s="40">
        <f t="shared" si="87"/>
        <v>-0.41395688416211557</v>
      </c>
      <c r="I941" s="439"/>
      <c r="J941" s="402"/>
      <c r="K941" s="402"/>
      <c r="L941" s="402"/>
      <c r="M941" s="402"/>
      <c r="N941" s="47"/>
      <c r="O941" s="404"/>
      <c r="P941" s="405"/>
      <c r="Q941" s="387"/>
      <c r="R941" s="289">
        <v>9966</v>
      </c>
      <c r="S941" s="347" t="s">
        <v>1800</v>
      </c>
      <c r="T941" s="319">
        <f t="shared" si="88"/>
        <v>349.08689544451136</v>
      </c>
    </row>
    <row r="942" spans="1:20" ht="68.25" customHeight="1" x14ac:dyDescent="0.25">
      <c r="A942" s="35">
        <v>715</v>
      </c>
      <c r="B942" s="22" t="s">
        <v>1419</v>
      </c>
      <c r="C942" s="36">
        <v>5977984.1399999997</v>
      </c>
      <c r="D942" s="37">
        <v>2716498</v>
      </c>
      <c r="E942" s="37">
        <v>4718322</v>
      </c>
      <c r="F942" s="38">
        <f t="shared" si="85"/>
        <v>-1259662.1399999997</v>
      </c>
      <c r="G942" s="39">
        <f t="shared" si="86"/>
        <v>-0.21071687553858243</v>
      </c>
      <c r="H942" s="40">
        <f t="shared" si="87"/>
        <v>-0.42426608442577679</v>
      </c>
      <c r="I942" s="23" t="s">
        <v>1420</v>
      </c>
      <c r="J942" s="47"/>
      <c r="K942" s="47"/>
      <c r="L942" s="47"/>
      <c r="M942" s="47">
        <v>1</v>
      </c>
      <c r="N942" s="47"/>
      <c r="O942" s="98" t="s">
        <v>1418</v>
      </c>
      <c r="P942" s="99" t="s">
        <v>9</v>
      </c>
      <c r="Q942" s="258" t="s">
        <v>1619</v>
      </c>
      <c r="R942" s="292">
        <v>95.8</v>
      </c>
      <c r="S942" s="347" t="s">
        <v>1757</v>
      </c>
      <c r="T942" s="319">
        <f t="shared" si="88"/>
        <v>49251.795407098121</v>
      </c>
    </row>
    <row r="943" spans="1:20" ht="63" customHeight="1" x14ac:dyDescent="0.25">
      <c r="A943" s="35">
        <v>716</v>
      </c>
      <c r="B943" s="22" t="s">
        <v>1421</v>
      </c>
      <c r="C943" s="36">
        <v>22703271.359999999</v>
      </c>
      <c r="D943" s="37">
        <v>3900000</v>
      </c>
      <c r="E943" s="37">
        <v>16373000</v>
      </c>
      <c r="F943" s="38">
        <f t="shared" si="85"/>
        <v>-6330271.3599999994</v>
      </c>
      <c r="G943" s="39">
        <f t="shared" si="86"/>
        <v>-0.27882639728973402</v>
      </c>
      <c r="H943" s="40">
        <f t="shared" si="87"/>
        <v>-0.76180296830147198</v>
      </c>
      <c r="I943" s="23" t="s">
        <v>1422</v>
      </c>
      <c r="J943" s="47"/>
      <c r="K943" s="47"/>
      <c r="L943" s="47"/>
      <c r="M943" s="47">
        <v>1</v>
      </c>
      <c r="N943" s="47"/>
      <c r="O943" s="98" t="s">
        <v>1418</v>
      </c>
      <c r="P943" s="99" t="s">
        <v>9</v>
      </c>
      <c r="Q943" s="258" t="s">
        <v>1619</v>
      </c>
      <c r="R943" s="292">
        <v>1848</v>
      </c>
      <c r="S943" s="256" t="s">
        <v>1800</v>
      </c>
      <c r="T943" s="319">
        <f t="shared" si="88"/>
        <v>8859.8484848484841</v>
      </c>
    </row>
    <row r="944" spans="1:20" ht="12.75" customHeight="1" x14ac:dyDescent="0.25">
      <c r="A944" s="500">
        <v>717</v>
      </c>
      <c r="B944" s="438" t="s">
        <v>1423</v>
      </c>
      <c r="C944" s="36">
        <v>195486633.90000001</v>
      </c>
      <c r="D944" s="37">
        <v>62802000</v>
      </c>
      <c r="E944" s="37">
        <v>152820000</v>
      </c>
      <c r="F944" s="38">
        <f t="shared" si="85"/>
        <v>-42666633.900000006</v>
      </c>
      <c r="G944" s="39">
        <f t="shared" si="86"/>
        <v>-0.21825857373873378</v>
      </c>
      <c r="H944" s="40">
        <f t="shared" si="87"/>
        <v>-0.58904593639575975</v>
      </c>
      <c r="I944" s="439" t="s">
        <v>1424</v>
      </c>
      <c r="J944" s="388"/>
      <c r="K944" s="388"/>
      <c r="L944" s="388"/>
      <c r="M944" s="388">
        <v>1</v>
      </c>
      <c r="N944" s="47"/>
      <c r="O944" s="403" t="s">
        <v>1418</v>
      </c>
      <c r="P944" s="405" t="s">
        <v>9</v>
      </c>
      <c r="Q944" s="385" t="s">
        <v>1619</v>
      </c>
      <c r="R944" s="293">
        <v>2837.6</v>
      </c>
      <c r="S944" s="348" t="s">
        <v>2107</v>
      </c>
      <c r="T944" s="319">
        <f t="shared" si="88"/>
        <v>53855.370735833101</v>
      </c>
    </row>
    <row r="945" spans="1:20" ht="30.75" customHeight="1" x14ac:dyDescent="0.25">
      <c r="A945" s="502"/>
      <c r="B945" s="438"/>
      <c r="C945" s="36">
        <v>5730006.6699999999</v>
      </c>
      <c r="D945" s="37">
        <v>3664000</v>
      </c>
      <c r="E945" s="37">
        <v>5202000</v>
      </c>
      <c r="F945" s="38">
        <f t="shared" si="85"/>
        <v>-528006.66999999993</v>
      </c>
      <c r="G945" s="39">
        <f t="shared" si="86"/>
        <v>-9.2147653643132654E-2</v>
      </c>
      <c r="H945" s="40">
        <f t="shared" si="87"/>
        <v>-0.29565551710880433</v>
      </c>
      <c r="I945" s="439"/>
      <c r="J945" s="402"/>
      <c r="K945" s="402"/>
      <c r="L945" s="402"/>
      <c r="M945" s="402"/>
      <c r="N945" s="47"/>
      <c r="O945" s="404"/>
      <c r="P945" s="405"/>
      <c r="Q945" s="387"/>
      <c r="R945" s="294">
        <v>397.8</v>
      </c>
      <c r="S945" s="347" t="s">
        <v>2107</v>
      </c>
      <c r="T945" s="319">
        <f t="shared" si="88"/>
        <v>13076.923076923076</v>
      </c>
    </row>
    <row r="946" spans="1:20" ht="12.75" customHeight="1" x14ac:dyDescent="0.25">
      <c r="A946" s="500">
        <v>718</v>
      </c>
      <c r="B946" s="438" t="s">
        <v>1425</v>
      </c>
      <c r="C946" s="36">
        <v>22361103.449999999</v>
      </c>
      <c r="D946" s="37">
        <v>1190306</v>
      </c>
      <c r="E946" s="37">
        <v>15453000</v>
      </c>
      <c r="F946" s="38">
        <f t="shared" si="85"/>
        <v>-6908103.4499999993</v>
      </c>
      <c r="G946" s="39">
        <f t="shared" si="86"/>
        <v>-0.30893392472543657</v>
      </c>
      <c r="H946" s="40">
        <f t="shared" si="87"/>
        <v>-0.92297249724972497</v>
      </c>
      <c r="I946" s="439" t="s">
        <v>1426</v>
      </c>
      <c r="J946" s="388"/>
      <c r="K946" s="388"/>
      <c r="L946" s="388"/>
      <c r="M946" s="388">
        <v>1</v>
      </c>
      <c r="N946" s="47"/>
      <c r="O946" s="403" t="s">
        <v>1418</v>
      </c>
      <c r="P946" s="405" t="s">
        <v>9</v>
      </c>
      <c r="Q946" s="385" t="s">
        <v>1619</v>
      </c>
      <c r="R946" s="293">
        <v>31997</v>
      </c>
      <c r="S946" s="348" t="s">
        <v>1801</v>
      </c>
      <c r="T946" s="319">
        <f t="shared" si="88"/>
        <v>482.95152670562868</v>
      </c>
    </row>
    <row r="947" spans="1:20" ht="13.2" x14ac:dyDescent="0.25">
      <c r="A947" s="501"/>
      <c r="B947" s="438"/>
      <c r="C947" s="36">
        <v>12691659.84</v>
      </c>
      <c r="D947" s="37">
        <v>705031</v>
      </c>
      <c r="E947" s="37">
        <v>9152000</v>
      </c>
      <c r="F947" s="38">
        <f t="shared" si="85"/>
        <v>-3539659.84</v>
      </c>
      <c r="G947" s="39">
        <f t="shared" si="86"/>
        <v>-0.27889652611427063</v>
      </c>
      <c r="H947" s="40">
        <f t="shared" si="87"/>
        <v>-0.92296427010489512</v>
      </c>
      <c r="I947" s="439"/>
      <c r="J947" s="389"/>
      <c r="K947" s="389"/>
      <c r="L947" s="389"/>
      <c r="M947" s="389"/>
      <c r="N947" s="47"/>
      <c r="O947" s="406"/>
      <c r="P947" s="405"/>
      <c r="Q947" s="386"/>
      <c r="R947" s="293">
        <v>17403</v>
      </c>
      <c r="S947" s="348" t="s">
        <v>1801</v>
      </c>
      <c r="T947" s="319">
        <f t="shared" si="88"/>
        <v>525.88634143538468</v>
      </c>
    </row>
    <row r="948" spans="1:20" ht="13.2" x14ac:dyDescent="0.25">
      <c r="A948" s="501"/>
      <c r="B948" s="438"/>
      <c r="C948" s="36">
        <v>33489925.920000002</v>
      </c>
      <c r="D948" s="37">
        <v>1798450</v>
      </c>
      <c r="E948" s="37">
        <v>23858000</v>
      </c>
      <c r="F948" s="38">
        <f t="shared" si="85"/>
        <v>-9631925.9200000018</v>
      </c>
      <c r="G948" s="39">
        <f t="shared" si="86"/>
        <v>-0.28760666544944097</v>
      </c>
      <c r="H948" s="40">
        <f t="shared" si="87"/>
        <v>-0.92461857657808699</v>
      </c>
      <c r="I948" s="439"/>
      <c r="J948" s="389"/>
      <c r="K948" s="389"/>
      <c r="L948" s="389"/>
      <c r="M948" s="389"/>
      <c r="N948" s="47"/>
      <c r="O948" s="406"/>
      <c r="P948" s="405"/>
      <c r="Q948" s="386"/>
      <c r="R948" s="293">
        <v>49401</v>
      </c>
      <c r="S948" s="348" t="s">
        <v>1801</v>
      </c>
      <c r="T948" s="319">
        <f t="shared" si="88"/>
        <v>482.94568935851498</v>
      </c>
    </row>
    <row r="949" spans="1:20" ht="13.2" x14ac:dyDescent="0.25">
      <c r="A949" s="501"/>
      <c r="B949" s="438"/>
      <c r="C949" s="36">
        <v>12055655.369999999</v>
      </c>
      <c r="D949" s="37">
        <v>667114</v>
      </c>
      <c r="E949" s="37">
        <v>8660000</v>
      </c>
      <c r="F949" s="38">
        <f t="shared" si="85"/>
        <v>-3395655.3699999992</v>
      </c>
      <c r="G949" s="39">
        <f t="shared" si="86"/>
        <v>-0.28166493365843448</v>
      </c>
      <c r="H949" s="40">
        <f t="shared" si="87"/>
        <v>-0.92296605080831406</v>
      </c>
      <c r="I949" s="439"/>
      <c r="J949" s="389"/>
      <c r="K949" s="389"/>
      <c r="L949" s="389"/>
      <c r="M949" s="389"/>
      <c r="N949" s="47"/>
      <c r="O949" s="406"/>
      <c r="P949" s="405"/>
      <c r="Q949" s="386"/>
      <c r="R949" s="293">
        <v>16467</v>
      </c>
      <c r="S949" s="348" t="s">
        <v>1801</v>
      </c>
      <c r="T949" s="319">
        <f t="shared" si="88"/>
        <v>525.9002854193235</v>
      </c>
    </row>
    <row r="950" spans="1:20" ht="13.2" x14ac:dyDescent="0.25">
      <c r="A950" s="502"/>
      <c r="B950" s="438"/>
      <c r="C950" s="36">
        <v>12053623.68</v>
      </c>
      <c r="D950" s="37">
        <v>666994</v>
      </c>
      <c r="E950" s="37">
        <v>1190306</v>
      </c>
      <c r="F950" s="38">
        <f t="shared" si="85"/>
        <v>-10863317.68</v>
      </c>
      <c r="G950" s="39">
        <f t="shared" si="86"/>
        <v>-0.90124911548590836</v>
      </c>
      <c r="H950" s="40">
        <f t="shared" si="87"/>
        <v>-0.43964493163942719</v>
      </c>
      <c r="I950" s="439"/>
      <c r="J950" s="402"/>
      <c r="K950" s="402"/>
      <c r="L950" s="402"/>
      <c r="M950" s="402"/>
      <c r="N950" s="47"/>
      <c r="O950" s="404"/>
      <c r="P950" s="405"/>
      <c r="Q950" s="387"/>
      <c r="R950" s="294">
        <v>13464</v>
      </c>
      <c r="S950" s="347" t="s">
        <v>1801</v>
      </c>
      <c r="T950" s="319">
        <f t="shared" si="88"/>
        <v>88.406565656565661</v>
      </c>
    </row>
    <row r="951" spans="1:20" ht="89.25" customHeight="1" x14ac:dyDescent="0.25">
      <c r="A951" s="35">
        <v>719</v>
      </c>
      <c r="B951" s="22" t="s">
        <v>1427</v>
      </c>
      <c r="C951" s="36">
        <v>7714749</v>
      </c>
      <c r="D951" s="37">
        <v>1981000</v>
      </c>
      <c r="E951" s="37">
        <v>4830700</v>
      </c>
      <c r="F951" s="38">
        <f t="shared" si="85"/>
        <v>-2884049</v>
      </c>
      <c r="G951" s="39">
        <f t="shared" si="86"/>
        <v>-0.3738357527898834</v>
      </c>
      <c r="H951" s="40">
        <f t="shared" si="87"/>
        <v>-0.58991450514418198</v>
      </c>
      <c r="I951" s="23" t="s">
        <v>1428</v>
      </c>
      <c r="J951" s="47"/>
      <c r="K951" s="47"/>
      <c r="L951" s="47">
        <v>1</v>
      </c>
      <c r="M951" s="47"/>
      <c r="N951" s="47"/>
      <c r="O951" s="98" t="s">
        <v>1429</v>
      </c>
      <c r="P951" s="99" t="s">
        <v>62</v>
      </c>
      <c r="Q951" s="258" t="s">
        <v>1619</v>
      </c>
      <c r="R951" s="292">
        <v>700</v>
      </c>
      <c r="S951" s="256" t="s">
        <v>1802</v>
      </c>
      <c r="T951" s="319">
        <f t="shared" si="88"/>
        <v>6901</v>
      </c>
    </row>
    <row r="952" spans="1:20" ht="60" customHeight="1" x14ac:dyDescent="0.25">
      <c r="A952" s="35">
        <v>720</v>
      </c>
      <c r="B952" s="22" t="s">
        <v>1430</v>
      </c>
      <c r="C952" s="36">
        <v>3090809</v>
      </c>
      <c r="D952" s="37">
        <v>591864</v>
      </c>
      <c r="E952" s="37">
        <v>2010000</v>
      </c>
      <c r="F952" s="38">
        <f t="shared" si="85"/>
        <v>-1080809</v>
      </c>
      <c r="G952" s="39">
        <f t="shared" si="86"/>
        <v>-0.34968482361737657</v>
      </c>
      <c r="H952" s="40">
        <f t="shared" si="87"/>
        <v>-0.70554029850746269</v>
      </c>
      <c r="I952" s="23" t="s">
        <v>1431</v>
      </c>
      <c r="J952" s="47"/>
      <c r="K952" s="47"/>
      <c r="L952" s="47"/>
      <c r="M952" s="47">
        <v>1</v>
      </c>
      <c r="N952" s="47"/>
      <c r="O952" s="98" t="s">
        <v>1418</v>
      </c>
      <c r="P952" s="99" t="s">
        <v>9</v>
      </c>
      <c r="Q952" s="258" t="s">
        <v>1619</v>
      </c>
      <c r="R952" s="292">
        <v>542</v>
      </c>
      <c r="S952" s="256" t="s">
        <v>1624</v>
      </c>
      <c r="T952" s="319">
        <f t="shared" si="88"/>
        <v>3708.4870848708488</v>
      </c>
    </row>
    <row r="953" spans="1:20" ht="52.5" customHeight="1" x14ac:dyDescent="0.25">
      <c r="A953" s="35">
        <v>721</v>
      </c>
      <c r="B953" s="22" t="s">
        <v>1432</v>
      </c>
      <c r="C953" s="36">
        <v>20096900</v>
      </c>
      <c r="D953" s="37">
        <v>2780000</v>
      </c>
      <c r="E953" s="37">
        <v>6651000</v>
      </c>
      <c r="F953" s="38">
        <f t="shared" si="85"/>
        <v>-13445900</v>
      </c>
      <c r="G953" s="39">
        <f t="shared" si="86"/>
        <v>-0.66905343610208534</v>
      </c>
      <c r="H953" s="40">
        <f t="shared" si="87"/>
        <v>-0.58201774169297849</v>
      </c>
      <c r="I953" s="23" t="s">
        <v>1433</v>
      </c>
      <c r="J953" s="47"/>
      <c r="K953" s="47"/>
      <c r="L953" s="47"/>
      <c r="M953" s="47">
        <v>1</v>
      </c>
      <c r="N953" s="47"/>
      <c r="O953" s="98" t="s">
        <v>1418</v>
      </c>
      <c r="P953" s="99" t="s">
        <v>9</v>
      </c>
      <c r="Q953" s="258" t="s">
        <v>1619</v>
      </c>
      <c r="R953" s="292">
        <v>10000</v>
      </c>
      <c r="S953" s="256" t="s">
        <v>1803</v>
      </c>
      <c r="T953" s="319">
        <f t="shared" si="88"/>
        <v>665.1</v>
      </c>
    </row>
    <row r="954" spans="1:20" ht="51.75" customHeight="1" x14ac:dyDescent="0.25">
      <c r="A954" s="35">
        <v>722</v>
      </c>
      <c r="B954" s="22" t="s">
        <v>1434</v>
      </c>
      <c r="C954" s="36">
        <v>5934800</v>
      </c>
      <c r="D954" s="37">
        <v>2414000</v>
      </c>
      <c r="E954" s="37">
        <v>2164000</v>
      </c>
      <c r="F954" s="38">
        <f t="shared" si="85"/>
        <v>-3770800</v>
      </c>
      <c r="G954" s="39">
        <f t="shared" si="86"/>
        <v>-0.63537103187976007</v>
      </c>
      <c r="H954" s="199">
        <f t="shared" si="87"/>
        <v>0.11552680221811461</v>
      </c>
      <c r="I954" s="142" t="s">
        <v>1806</v>
      </c>
      <c r="J954" s="47"/>
      <c r="K954" s="47"/>
      <c r="L954" s="47"/>
      <c r="M954" s="47">
        <v>1</v>
      </c>
      <c r="N954" s="47">
        <v>1</v>
      </c>
      <c r="O954" s="98" t="s">
        <v>1418</v>
      </c>
      <c r="P954" s="99" t="s">
        <v>9</v>
      </c>
      <c r="Q954" s="258" t="s">
        <v>1619</v>
      </c>
      <c r="R954" s="292">
        <v>1000</v>
      </c>
      <c r="S954" s="256" t="s">
        <v>1804</v>
      </c>
      <c r="T954" s="319">
        <f t="shared" si="88"/>
        <v>2164</v>
      </c>
    </row>
    <row r="955" spans="1:20" ht="58.5" customHeight="1" x14ac:dyDescent="0.25">
      <c r="A955" s="35">
        <v>723</v>
      </c>
      <c r="B955" s="22" t="s">
        <v>1435</v>
      </c>
      <c r="C955" s="36">
        <v>345371320</v>
      </c>
      <c r="D955" s="37">
        <v>51820000</v>
      </c>
      <c r="E955" s="37">
        <v>56677000</v>
      </c>
      <c r="F955" s="38">
        <f t="shared" si="85"/>
        <v>-288694320</v>
      </c>
      <c r="G955" s="39">
        <f t="shared" si="86"/>
        <v>-0.83589546462630426</v>
      </c>
      <c r="H955" s="40">
        <f t="shared" si="87"/>
        <v>-8.5696137763113786E-2</v>
      </c>
      <c r="I955" s="142" t="s">
        <v>1807</v>
      </c>
      <c r="J955" s="47"/>
      <c r="K955" s="47"/>
      <c r="L955" s="47"/>
      <c r="M955" s="47">
        <v>1</v>
      </c>
      <c r="N955" s="47">
        <v>1</v>
      </c>
      <c r="O955" s="98" t="s">
        <v>1418</v>
      </c>
      <c r="P955" s="99" t="s">
        <v>9</v>
      </c>
      <c r="Q955" s="258" t="s">
        <v>1619</v>
      </c>
      <c r="R955" s="292">
        <v>38160</v>
      </c>
      <c r="S955" s="256" t="s">
        <v>1805</v>
      </c>
      <c r="T955" s="319">
        <f t="shared" si="88"/>
        <v>1485.2463312368973</v>
      </c>
    </row>
    <row r="956" spans="1:20" ht="54" customHeight="1" x14ac:dyDescent="0.25">
      <c r="A956" s="35">
        <v>724</v>
      </c>
      <c r="B956" s="22" t="s">
        <v>1436</v>
      </c>
      <c r="C956" s="36">
        <v>20877671.039999999</v>
      </c>
      <c r="D956" s="37">
        <v>1957097</v>
      </c>
      <c r="E956" s="37">
        <v>1459000</v>
      </c>
      <c r="F956" s="38">
        <f t="shared" si="85"/>
        <v>-19418671.039999999</v>
      </c>
      <c r="G956" s="39">
        <f t="shared" si="86"/>
        <v>-0.93011672627638065</v>
      </c>
      <c r="H956" s="199">
        <f t="shared" si="87"/>
        <v>0.34139616175462645</v>
      </c>
      <c r="I956" s="142" t="s">
        <v>1808</v>
      </c>
      <c r="J956" s="47"/>
      <c r="K956" s="47"/>
      <c r="L956" s="47"/>
      <c r="M956" s="47">
        <v>1</v>
      </c>
      <c r="N956" s="47">
        <v>1</v>
      </c>
      <c r="O956" s="98" t="s">
        <v>1418</v>
      </c>
      <c r="P956" s="99" t="s">
        <v>9</v>
      </c>
      <c r="Q956" s="258" t="s">
        <v>1619</v>
      </c>
      <c r="R956" s="278"/>
      <c r="S956" s="312"/>
      <c r="T956" s="312"/>
    </row>
    <row r="957" spans="1:20" ht="62.25" customHeight="1" x14ac:dyDescent="0.25">
      <c r="A957" s="35">
        <v>725</v>
      </c>
      <c r="B957" s="22" t="s">
        <v>1437</v>
      </c>
      <c r="C957" s="36">
        <v>12307220.5</v>
      </c>
      <c r="D957" s="37">
        <v>4163850</v>
      </c>
      <c r="E957" s="37">
        <v>5590517</v>
      </c>
      <c r="F957" s="38">
        <f t="shared" si="85"/>
        <v>-6716703.5</v>
      </c>
      <c r="G957" s="39">
        <f t="shared" si="86"/>
        <v>-0.54575308047824445</v>
      </c>
      <c r="H957" s="40">
        <f t="shared" si="87"/>
        <v>-0.25519410816566696</v>
      </c>
      <c r="I957" s="142" t="s">
        <v>1809</v>
      </c>
      <c r="J957" s="47"/>
      <c r="K957" s="47"/>
      <c r="L957" s="47"/>
      <c r="M957" s="47">
        <v>1</v>
      </c>
      <c r="N957" s="47"/>
      <c r="O957" s="98" t="s">
        <v>1418</v>
      </c>
      <c r="P957" s="99" t="s">
        <v>9</v>
      </c>
      <c r="Q957" s="258"/>
      <c r="R957" s="289">
        <v>1275</v>
      </c>
      <c r="S957" s="256" t="s">
        <v>1704</v>
      </c>
      <c r="T957" s="319">
        <f>E957/R957</f>
        <v>4384.7192156862748</v>
      </c>
    </row>
    <row r="958" spans="1:20" ht="27.75" customHeight="1" x14ac:dyDescent="0.25">
      <c r="A958" s="500">
        <v>726</v>
      </c>
      <c r="B958" s="438" t="s">
        <v>1438</v>
      </c>
      <c r="C958" s="36">
        <v>75822010.019999996</v>
      </c>
      <c r="D958" s="37">
        <v>29504454</v>
      </c>
      <c r="E958" s="37">
        <v>43702000</v>
      </c>
      <c r="F958" s="38">
        <f t="shared" si="85"/>
        <v>-32120010.019999996</v>
      </c>
      <c r="G958" s="39">
        <f t="shared" si="86"/>
        <v>-0.42362382653173558</v>
      </c>
      <c r="H958" s="40">
        <f t="shared" si="87"/>
        <v>-0.32487176788247679</v>
      </c>
      <c r="I958" s="439" t="s">
        <v>1810</v>
      </c>
      <c r="J958" s="388"/>
      <c r="K958" s="388"/>
      <c r="L958" s="388"/>
      <c r="M958" s="388">
        <v>1</v>
      </c>
      <c r="N958" s="47"/>
      <c r="O958" s="403" t="s">
        <v>1418</v>
      </c>
      <c r="P958" s="405" t="s">
        <v>9</v>
      </c>
      <c r="Q958" s="383"/>
      <c r="R958" s="309">
        <v>221838</v>
      </c>
      <c r="S958" s="348" t="s">
        <v>1811</v>
      </c>
      <c r="T958" s="319">
        <f>E958/R958</f>
        <v>196.99961232971808</v>
      </c>
    </row>
    <row r="959" spans="1:20" ht="30" customHeight="1" x14ac:dyDescent="0.25">
      <c r="A959" s="501"/>
      <c r="B959" s="438"/>
      <c r="C959" s="36">
        <v>10690165.83</v>
      </c>
      <c r="D959" s="37">
        <v>4973043</v>
      </c>
      <c r="E959" s="37">
        <v>7131000</v>
      </c>
      <c r="F959" s="38">
        <f t="shared" si="85"/>
        <v>-3559165.83</v>
      </c>
      <c r="G959" s="39">
        <f t="shared" si="86"/>
        <v>-0.33293831794562534</v>
      </c>
      <c r="H959" s="40">
        <f t="shared" si="87"/>
        <v>-0.3026163230963399</v>
      </c>
      <c r="I959" s="439"/>
      <c r="J959" s="389"/>
      <c r="K959" s="389"/>
      <c r="L959" s="389"/>
      <c r="M959" s="389"/>
      <c r="N959" s="47"/>
      <c r="O959" s="406"/>
      <c r="P959" s="405"/>
      <c r="Q959" s="394"/>
      <c r="R959" s="309">
        <v>31277</v>
      </c>
      <c r="S959" s="348" t="s">
        <v>1811</v>
      </c>
      <c r="T959" s="319">
        <f>E959/R959</f>
        <v>227.99501230936471</v>
      </c>
    </row>
    <row r="960" spans="1:20" ht="27" customHeight="1" x14ac:dyDescent="0.25">
      <c r="A960" s="502"/>
      <c r="B960" s="438"/>
      <c r="C960" s="36">
        <v>97626860.579999998</v>
      </c>
      <c r="D960" s="37">
        <v>10670646</v>
      </c>
      <c r="E960" s="37">
        <v>52049000</v>
      </c>
      <c r="F960" s="38">
        <f t="shared" si="85"/>
        <v>-45577860.579999998</v>
      </c>
      <c r="G960" s="39">
        <f t="shared" si="86"/>
        <v>-0.46685779209965861</v>
      </c>
      <c r="H960" s="40">
        <f t="shared" si="87"/>
        <v>-0.79498845318834177</v>
      </c>
      <c r="I960" s="439"/>
      <c r="J960" s="402"/>
      <c r="K960" s="402"/>
      <c r="L960" s="402"/>
      <c r="M960" s="402"/>
      <c r="N960" s="47"/>
      <c r="O960" s="404"/>
      <c r="P960" s="405"/>
      <c r="Q960" s="384"/>
      <c r="R960" s="294">
        <v>9183</v>
      </c>
      <c r="S960" s="347" t="s">
        <v>1707</v>
      </c>
      <c r="T960" s="319">
        <f>E960/R960</f>
        <v>5667.9734291625828</v>
      </c>
    </row>
    <row r="961" spans="1:16" ht="13.2" x14ac:dyDescent="0.25">
      <c r="A961" s="329"/>
      <c r="B961" s="2"/>
      <c r="C961" s="13"/>
      <c r="D961" s="14"/>
      <c r="E961" s="14"/>
      <c r="F961" s="14"/>
      <c r="G961" s="14"/>
      <c r="H961" s="15"/>
      <c r="I961" s="367"/>
      <c r="J961" s="367">
        <f t="shared" ref="J961:L961" si="89">SUM(J2:J960)</f>
        <v>165</v>
      </c>
      <c r="K961" s="367">
        <f t="shared" si="89"/>
        <v>46</v>
      </c>
      <c r="L961" s="367">
        <f t="shared" si="89"/>
        <v>245</v>
      </c>
      <c r="M961" s="367">
        <f>SUM(M2:M960)</f>
        <v>272</v>
      </c>
      <c r="N961" s="367">
        <f>SUM(N2:N960)</f>
        <v>312</v>
      </c>
      <c r="O961" s="368"/>
      <c r="P961" s="2"/>
    </row>
    <row r="962" spans="1:16" ht="13.2" x14ac:dyDescent="0.25">
      <c r="A962" s="33"/>
      <c r="B962" s="2"/>
      <c r="C962" s="13"/>
      <c r="D962" s="14"/>
      <c r="E962" s="14"/>
      <c r="F962" s="14"/>
      <c r="G962" s="14"/>
      <c r="I962" s="307"/>
      <c r="J962" s="307"/>
      <c r="K962" s="307"/>
      <c r="L962" s="307"/>
      <c r="M962" s="307"/>
      <c r="N962" s="307"/>
      <c r="O962" s="368"/>
      <c r="P962" s="2"/>
    </row>
    <row r="963" spans="1:16" ht="13.2" x14ac:dyDescent="0.25">
      <c r="A963" s="33"/>
      <c r="B963" s="2"/>
      <c r="C963" s="13"/>
      <c r="D963" s="14"/>
      <c r="E963" s="14"/>
      <c r="F963" s="14"/>
      <c r="G963" s="14"/>
      <c r="H963" s="15" t="s">
        <v>1812</v>
      </c>
      <c r="I963" s="367">
        <f>K961+L961+M961</f>
        <v>563</v>
      </c>
      <c r="J963" s="369">
        <f>J961/728</f>
        <v>0.22664835164835165</v>
      </c>
      <c r="K963" s="369">
        <f>K961/$I$963</f>
        <v>8.1705150976909419E-2</v>
      </c>
      <c r="L963" s="370">
        <f>L961/$I$963</f>
        <v>0.43516873889875668</v>
      </c>
      <c r="M963" s="370">
        <f>M961/$I$963</f>
        <v>0.48312611012433393</v>
      </c>
      <c r="N963" s="370">
        <f>N961/$I$963</f>
        <v>0.55417406749555953</v>
      </c>
      <c r="O963" s="368"/>
      <c r="P963" s="2"/>
    </row>
    <row r="964" spans="1:16" ht="13.2" x14ac:dyDescent="0.25">
      <c r="A964" s="33"/>
      <c r="B964" s="2"/>
      <c r="C964" s="13"/>
      <c r="D964" s="14"/>
      <c r="E964" s="14"/>
      <c r="F964" s="14"/>
      <c r="G964" s="14"/>
      <c r="H964" s="15"/>
      <c r="I964" s="371"/>
      <c r="J964" s="371"/>
      <c r="K964" s="371"/>
      <c r="L964" s="371"/>
      <c r="M964" s="371"/>
      <c r="N964" s="371"/>
      <c r="O964" s="368"/>
      <c r="P964" s="2"/>
    </row>
    <row r="965" spans="1:16" ht="13.2" x14ac:dyDescent="0.25">
      <c r="A965" s="33"/>
      <c r="B965" s="2"/>
      <c r="C965" s="13"/>
      <c r="D965" s="14"/>
      <c r="E965" s="14"/>
      <c r="F965" s="14"/>
      <c r="G965" s="14"/>
      <c r="H965" s="15"/>
      <c r="I965" s="16"/>
      <c r="J965" s="16"/>
      <c r="K965" s="16"/>
      <c r="L965" s="16"/>
      <c r="M965" s="16"/>
      <c r="N965" s="16"/>
      <c r="O965" s="17"/>
      <c r="P965" s="2"/>
    </row>
    <row r="966" spans="1:16" ht="13.2" x14ac:dyDescent="0.25">
      <c r="A966" s="33"/>
      <c r="B966" s="2"/>
      <c r="C966" s="13"/>
      <c r="D966" s="14"/>
      <c r="E966" s="14"/>
      <c r="F966" s="14"/>
      <c r="G966" s="14"/>
      <c r="H966" s="15"/>
      <c r="I966" s="16"/>
      <c r="J966" s="16"/>
      <c r="K966" s="16"/>
      <c r="L966" s="16"/>
      <c r="M966" s="16"/>
      <c r="N966" s="16"/>
      <c r="O966" s="17"/>
      <c r="P966" s="2"/>
    </row>
    <row r="967" spans="1:16" ht="13.2" x14ac:dyDescent="0.25">
      <c r="A967" s="33"/>
      <c r="B967" s="2"/>
      <c r="C967" s="13"/>
      <c r="D967" s="14"/>
      <c r="E967" s="14"/>
      <c r="F967" s="14"/>
      <c r="G967" s="14"/>
      <c r="H967" s="15"/>
      <c r="I967" s="16"/>
      <c r="J967" s="16"/>
      <c r="K967" s="16"/>
      <c r="L967" s="16"/>
      <c r="M967" s="16"/>
      <c r="N967" s="16"/>
      <c r="O967" s="17"/>
      <c r="P967" s="2"/>
    </row>
    <row r="968" spans="1:16" ht="13.2" x14ac:dyDescent="0.25">
      <c r="A968" s="33"/>
      <c r="B968" s="2"/>
      <c r="C968" s="13"/>
      <c r="D968" s="14"/>
      <c r="E968" s="14"/>
      <c r="F968" s="14"/>
      <c r="G968" s="14"/>
      <c r="H968" s="15"/>
      <c r="I968" s="16"/>
      <c r="J968" s="16"/>
      <c r="K968" s="16"/>
      <c r="L968" s="16"/>
      <c r="M968" s="16"/>
      <c r="N968" s="16"/>
      <c r="O968" s="17"/>
      <c r="P968" s="2"/>
    </row>
    <row r="969" spans="1:16" ht="13.2" x14ac:dyDescent="0.25">
      <c r="A969" s="33"/>
      <c r="B969" s="2"/>
      <c r="C969" s="13"/>
      <c r="D969" s="14"/>
      <c r="E969" s="14"/>
      <c r="F969" s="14"/>
      <c r="G969" s="14"/>
      <c r="H969" s="15"/>
      <c r="I969" s="16"/>
      <c r="J969" s="16"/>
      <c r="K969" s="16"/>
      <c r="L969" s="16"/>
      <c r="M969" s="16"/>
      <c r="N969" s="16"/>
      <c r="O969" s="17"/>
      <c r="P969" s="2"/>
    </row>
    <row r="970" spans="1:16" ht="13.2" x14ac:dyDescent="0.25">
      <c r="A970" s="33"/>
      <c r="B970" s="2"/>
      <c r="C970" s="13"/>
      <c r="D970" s="14"/>
      <c r="E970" s="14"/>
      <c r="F970" s="14"/>
      <c r="G970" s="14"/>
      <c r="H970" s="15"/>
      <c r="I970" s="16"/>
      <c r="J970" s="16"/>
      <c r="K970" s="16"/>
      <c r="L970" s="16"/>
      <c r="M970" s="16"/>
      <c r="N970" s="16"/>
      <c r="O970" s="17"/>
      <c r="P970" s="2"/>
    </row>
    <row r="971" spans="1:16" ht="13.2" x14ac:dyDescent="0.25">
      <c r="A971" s="33"/>
      <c r="B971" s="2"/>
      <c r="C971" s="13"/>
      <c r="D971" s="14"/>
      <c r="E971" s="14"/>
      <c r="F971" s="14"/>
      <c r="G971" s="14"/>
      <c r="H971" s="15"/>
      <c r="I971" s="16"/>
      <c r="J971" s="16"/>
      <c r="K971" s="16"/>
      <c r="L971" s="16"/>
      <c r="M971" s="16"/>
      <c r="N971" s="16"/>
      <c r="O971" s="17"/>
      <c r="P971" s="2"/>
    </row>
    <row r="972" spans="1:16" ht="13.2" x14ac:dyDescent="0.25">
      <c r="A972" s="33"/>
      <c r="B972" s="2"/>
      <c r="C972" s="13"/>
      <c r="D972" s="14"/>
      <c r="E972" s="14"/>
      <c r="F972" s="14"/>
      <c r="G972" s="14"/>
      <c r="H972" s="15"/>
      <c r="I972" s="16"/>
      <c r="J972" s="16"/>
      <c r="K972" s="16"/>
      <c r="L972" s="16"/>
      <c r="M972" s="16"/>
      <c r="N972" s="16"/>
      <c r="O972" s="17"/>
      <c r="P972" s="2"/>
    </row>
    <row r="973" spans="1:16" ht="13.2" x14ac:dyDescent="0.25">
      <c r="A973" s="33"/>
      <c r="B973" s="2"/>
      <c r="C973" s="13"/>
      <c r="D973" s="14"/>
      <c r="E973" s="14"/>
      <c r="F973" s="14"/>
      <c r="G973" s="14"/>
      <c r="H973" s="15"/>
      <c r="I973" s="16"/>
      <c r="J973" s="16"/>
      <c r="K973" s="16"/>
      <c r="L973" s="16"/>
      <c r="M973" s="16"/>
      <c r="N973" s="16"/>
      <c r="O973" s="17"/>
      <c r="P973" s="2"/>
    </row>
    <row r="974" spans="1:16" ht="13.2" x14ac:dyDescent="0.25">
      <c r="A974" s="33"/>
      <c r="B974" s="2"/>
      <c r="C974" s="13"/>
      <c r="D974" s="14"/>
      <c r="E974" s="14"/>
      <c r="F974" s="14"/>
      <c r="G974" s="14"/>
      <c r="H974" s="15"/>
      <c r="I974" s="16"/>
      <c r="J974" s="16"/>
      <c r="K974" s="16"/>
      <c r="L974" s="16"/>
      <c r="M974" s="16"/>
      <c r="N974" s="16"/>
      <c r="O974" s="17"/>
      <c r="P974" s="2"/>
    </row>
    <row r="975" spans="1:16" ht="13.2" x14ac:dyDescent="0.25">
      <c r="A975" s="33"/>
      <c r="B975" s="2"/>
      <c r="C975" s="13"/>
      <c r="D975" s="14"/>
      <c r="E975" s="14"/>
      <c r="F975" s="14"/>
      <c r="G975" s="14"/>
      <c r="H975" s="15"/>
      <c r="I975" s="16"/>
      <c r="J975" s="16"/>
      <c r="K975" s="16"/>
      <c r="L975" s="16"/>
      <c r="M975" s="16"/>
      <c r="N975" s="16"/>
      <c r="O975" s="17"/>
      <c r="P975" s="2"/>
    </row>
    <row r="976" spans="1:16" ht="13.2" x14ac:dyDescent="0.25">
      <c r="A976" s="33"/>
      <c r="B976" s="2"/>
      <c r="C976" s="13"/>
      <c r="D976" s="14"/>
      <c r="E976" s="14"/>
      <c r="F976" s="14"/>
      <c r="G976" s="14"/>
      <c r="H976" s="15"/>
      <c r="I976" s="16"/>
      <c r="J976" s="16"/>
      <c r="K976" s="16"/>
      <c r="L976" s="16"/>
      <c r="M976" s="16"/>
      <c r="N976" s="16"/>
      <c r="O976" s="17"/>
      <c r="P976" s="2"/>
    </row>
    <row r="977" spans="1:16" ht="13.2" x14ac:dyDescent="0.25">
      <c r="A977" s="33"/>
      <c r="B977" s="2"/>
      <c r="C977" s="13"/>
      <c r="D977" s="14"/>
      <c r="E977" s="14"/>
      <c r="F977" s="14"/>
      <c r="G977" s="14"/>
      <c r="H977" s="15"/>
      <c r="I977" s="16"/>
      <c r="J977" s="16"/>
      <c r="K977" s="16"/>
      <c r="L977" s="16"/>
      <c r="M977" s="16"/>
      <c r="N977" s="16"/>
      <c r="O977" s="17"/>
      <c r="P977" s="2"/>
    </row>
    <row r="978" spans="1:16" ht="13.2" x14ac:dyDescent="0.25">
      <c r="A978" s="33"/>
      <c r="B978" s="2"/>
      <c r="C978" s="13"/>
      <c r="D978" s="14"/>
      <c r="E978" s="14"/>
      <c r="F978" s="14"/>
      <c r="G978" s="14"/>
      <c r="H978" s="15"/>
      <c r="I978" s="16"/>
      <c r="J978" s="16"/>
      <c r="K978" s="16"/>
      <c r="L978" s="16"/>
      <c r="M978" s="16"/>
      <c r="N978" s="16"/>
      <c r="O978" s="17"/>
      <c r="P978" s="2"/>
    </row>
    <row r="979" spans="1:16" ht="13.2" x14ac:dyDescent="0.25">
      <c r="A979" s="33"/>
      <c r="B979" s="2"/>
      <c r="C979" s="13"/>
      <c r="D979" s="14"/>
      <c r="E979" s="14"/>
      <c r="F979" s="14"/>
      <c r="G979" s="14"/>
      <c r="H979" s="15"/>
      <c r="I979" s="16"/>
      <c r="J979" s="16"/>
      <c r="K979" s="16"/>
      <c r="L979" s="16"/>
      <c r="M979" s="16"/>
      <c r="N979" s="16"/>
      <c r="O979" s="17"/>
      <c r="P979" s="2"/>
    </row>
    <row r="980" spans="1:16" ht="13.2" x14ac:dyDescent="0.25">
      <c r="A980" s="33"/>
      <c r="B980" s="2"/>
      <c r="C980" s="13"/>
      <c r="D980" s="14"/>
      <c r="E980" s="14"/>
      <c r="F980" s="14"/>
      <c r="G980" s="14"/>
      <c r="H980" s="15"/>
      <c r="I980" s="16"/>
      <c r="J980" s="16"/>
      <c r="K980" s="16"/>
      <c r="L980" s="16"/>
      <c r="M980" s="16"/>
      <c r="N980" s="16"/>
      <c r="O980" s="17"/>
      <c r="P980" s="2"/>
    </row>
    <row r="981" spans="1:16" ht="13.2" x14ac:dyDescent="0.25">
      <c r="A981" s="33"/>
      <c r="B981" s="2"/>
      <c r="C981" s="13"/>
      <c r="D981" s="14"/>
      <c r="E981" s="14"/>
      <c r="F981" s="14"/>
      <c r="G981" s="14"/>
      <c r="H981" s="15"/>
      <c r="I981" s="16"/>
      <c r="J981" s="16"/>
      <c r="K981" s="16"/>
      <c r="L981" s="16"/>
      <c r="M981" s="16"/>
      <c r="N981" s="16"/>
      <c r="O981" s="17"/>
      <c r="P981" s="2"/>
    </row>
    <row r="982" spans="1:16" ht="13.2" x14ac:dyDescent="0.25">
      <c r="A982" s="33"/>
      <c r="B982" s="2"/>
      <c r="C982" s="13"/>
      <c r="D982" s="14"/>
      <c r="E982" s="14"/>
      <c r="F982" s="14"/>
      <c r="G982" s="14"/>
      <c r="H982" s="15"/>
      <c r="I982" s="16"/>
      <c r="J982" s="16"/>
      <c r="K982" s="16"/>
      <c r="L982" s="16"/>
      <c r="M982" s="16"/>
      <c r="N982" s="16"/>
      <c r="O982" s="17"/>
      <c r="P982" s="2"/>
    </row>
    <row r="983" spans="1:16" ht="13.2" x14ac:dyDescent="0.25">
      <c r="A983" s="33"/>
      <c r="B983" s="2"/>
      <c r="C983" s="13"/>
      <c r="D983" s="14"/>
      <c r="E983" s="14"/>
      <c r="F983" s="14"/>
      <c r="G983" s="14"/>
      <c r="H983" s="15"/>
      <c r="I983" s="16"/>
      <c r="J983" s="16"/>
      <c r="K983" s="16"/>
      <c r="L983" s="16"/>
      <c r="M983" s="16"/>
      <c r="N983" s="16"/>
      <c r="O983" s="17"/>
      <c r="P983" s="2"/>
    </row>
    <row r="984" spans="1:16" ht="13.2" x14ac:dyDescent="0.25">
      <c r="A984" s="33"/>
      <c r="B984" s="2"/>
      <c r="C984" s="13"/>
      <c r="D984" s="14"/>
      <c r="E984" s="14"/>
      <c r="F984" s="14"/>
      <c r="G984" s="14"/>
      <c r="H984" s="15"/>
      <c r="I984" s="16"/>
      <c r="J984" s="16"/>
      <c r="K984" s="16"/>
      <c r="L984" s="16"/>
      <c r="M984" s="16"/>
      <c r="N984" s="16"/>
      <c r="O984" s="17"/>
      <c r="P984" s="2"/>
    </row>
    <row r="985" spans="1:16" ht="13.2" x14ac:dyDescent="0.25">
      <c r="A985" s="33"/>
      <c r="B985" s="2"/>
      <c r="C985" s="13"/>
      <c r="D985" s="14"/>
      <c r="E985" s="14"/>
      <c r="F985" s="14"/>
      <c r="G985" s="14"/>
      <c r="H985" s="15"/>
      <c r="I985" s="16"/>
      <c r="J985" s="16"/>
      <c r="K985" s="16"/>
      <c r="L985" s="16"/>
      <c r="M985" s="16"/>
      <c r="N985" s="16"/>
      <c r="O985" s="17"/>
      <c r="P985" s="2"/>
    </row>
    <row r="986" spans="1:16" ht="13.2" x14ac:dyDescent="0.25">
      <c r="A986" s="33"/>
      <c r="B986" s="2"/>
      <c r="C986" s="13"/>
      <c r="D986" s="14"/>
      <c r="E986" s="14"/>
      <c r="F986" s="14"/>
      <c r="G986" s="14"/>
      <c r="H986" s="15"/>
      <c r="I986" s="16"/>
      <c r="J986" s="16"/>
      <c r="K986" s="16"/>
      <c r="L986" s="16"/>
      <c r="M986" s="16"/>
      <c r="N986" s="16"/>
      <c r="O986" s="17"/>
      <c r="P986" s="2"/>
    </row>
    <row r="987" spans="1:16" ht="13.2" x14ac:dyDescent="0.25">
      <c r="A987" s="33"/>
      <c r="B987" s="2"/>
      <c r="C987" s="13"/>
      <c r="D987" s="14"/>
      <c r="E987" s="14"/>
      <c r="F987" s="14"/>
      <c r="G987" s="14"/>
      <c r="H987" s="15"/>
      <c r="I987" s="16"/>
      <c r="J987" s="16"/>
      <c r="K987" s="16"/>
      <c r="L987" s="16"/>
      <c r="M987" s="16"/>
      <c r="N987" s="16"/>
      <c r="O987" s="17"/>
      <c r="P987" s="2"/>
    </row>
    <row r="988" spans="1:16" ht="13.2" x14ac:dyDescent="0.25">
      <c r="A988" s="33"/>
      <c r="B988" s="2"/>
      <c r="C988" s="13"/>
      <c r="D988" s="14"/>
      <c r="E988" s="14"/>
      <c r="F988" s="14"/>
      <c r="G988" s="14"/>
      <c r="H988" s="15"/>
      <c r="I988" s="16"/>
      <c r="J988" s="16"/>
      <c r="K988" s="16"/>
      <c r="L988" s="16"/>
      <c r="M988" s="16"/>
      <c r="N988" s="16"/>
      <c r="O988" s="17"/>
      <c r="P988" s="2"/>
    </row>
    <row r="989" spans="1:16" ht="13.2" x14ac:dyDescent="0.25">
      <c r="A989" s="33"/>
      <c r="B989" s="2"/>
      <c r="C989" s="13"/>
      <c r="D989" s="14"/>
      <c r="E989" s="14"/>
      <c r="F989" s="14"/>
      <c r="G989" s="14"/>
      <c r="H989" s="15"/>
      <c r="I989" s="16"/>
      <c r="J989" s="16"/>
      <c r="K989" s="16"/>
      <c r="L989" s="16"/>
      <c r="M989" s="16"/>
      <c r="N989" s="16"/>
      <c r="O989" s="17"/>
      <c r="P989" s="2"/>
    </row>
    <row r="990" spans="1:16" ht="13.2" x14ac:dyDescent="0.25">
      <c r="A990" s="33"/>
      <c r="B990" s="2"/>
      <c r="C990" s="13"/>
      <c r="D990" s="14"/>
      <c r="E990" s="14"/>
      <c r="F990" s="14"/>
      <c r="G990" s="14"/>
      <c r="H990" s="15"/>
      <c r="I990" s="16"/>
      <c r="J990" s="16"/>
      <c r="K990" s="16"/>
      <c r="L990" s="16"/>
      <c r="M990" s="16"/>
      <c r="N990" s="16"/>
      <c r="O990" s="17"/>
      <c r="P990" s="2"/>
    </row>
    <row r="991" spans="1:16" ht="15.75" customHeight="1" x14ac:dyDescent="0.25">
      <c r="A991" s="33"/>
    </row>
    <row r="992" spans="1:16" ht="15.75" customHeight="1" x14ac:dyDescent="0.25">
      <c r="A992" s="33"/>
    </row>
    <row r="993" spans="1:1" ht="15.75" customHeight="1" x14ac:dyDescent="0.25">
      <c r="A993" s="33"/>
    </row>
    <row r="994" spans="1:1" ht="15.75" customHeight="1" x14ac:dyDescent="0.25">
      <c r="A994" s="33"/>
    </row>
    <row r="995" spans="1:1" ht="15.75" customHeight="1" x14ac:dyDescent="0.25">
      <c r="A995" s="33"/>
    </row>
    <row r="996" spans="1:1" ht="15.75" customHeight="1" x14ac:dyDescent="0.25">
      <c r="A996" s="33"/>
    </row>
    <row r="997" spans="1:1" ht="15.75" customHeight="1" x14ac:dyDescent="0.25">
      <c r="A997" s="33"/>
    </row>
    <row r="998" spans="1:1" ht="15.75" customHeight="1" x14ac:dyDescent="0.25">
      <c r="A998" s="33"/>
    </row>
    <row r="999" spans="1:1" ht="15.75" customHeight="1" x14ac:dyDescent="0.25">
      <c r="A999" s="33"/>
    </row>
    <row r="1000" spans="1:1" ht="15.75" customHeight="1" x14ac:dyDescent="0.25">
      <c r="A1000" s="33"/>
    </row>
    <row r="1001" spans="1:1" ht="15.75" customHeight="1" x14ac:dyDescent="0.25">
      <c r="A1001" s="33"/>
    </row>
    <row r="1002" spans="1:1" ht="15.75" customHeight="1" x14ac:dyDescent="0.25">
      <c r="A1002" s="33"/>
    </row>
    <row r="1003" spans="1:1" ht="15.75" customHeight="1" x14ac:dyDescent="0.25">
      <c r="A1003" s="33"/>
    </row>
    <row r="1004" spans="1:1" ht="15.75" customHeight="1" x14ac:dyDescent="0.25">
      <c r="A1004" s="33"/>
    </row>
    <row r="1005" spans="1:1" ht="15.75" customHeight="1" x14ac:dyDescent="0.25">
      <c r="A1005" s="33"/>
    </row>
    <row r="1006" spans="1:1" ht="15.75" customHeight="1" x14ac:dyDescent="0.25">
      <c r="A1006" s="33"/>
    </row>
    <row r="1007" spans="1:1" ht="15.75" customHeight="1" x14ac:dyDescent="0.25">
      <c r="A1007" s="33"/>
    </row>
    <row r="1008" spans="1:1" ht="15.75" customHeight="1" x14ac:dyDescent="0.25">
      <c r="A1008" s="33"/>
    </row>
    <row r="1009" spans="1:1" ht="15.75" customHeight="1" x14ac:dyDescent="0.25">
      <c r="A1009" s="33"/>
    </row>
    <row r="1010" spans="1:1" ht="15.75" customHeight="1" x14ac:dyDescent="0.25">
      <c r="A1010" s="33"/>
    </row>
    <row r="1011" spans="1:1" ht="15.75" customHeight="1" x14ac:dyDescent="0.25">
      <c r="A1011" s="33"/>
    </row>
    <row r="1012" spans="1:1" ht="15.75" customHeight="1" x14ac:dyDescent="0.25">
      <c r="A1012" s="33"/>
    </row>
    <row r="1013" spans="1:1" ht="15.75" customHeight="1" x14ac:dyDescent="0.25">
      <c r="A1013" s="33"/>
    </row>
    <row r="1014" spans="1:1" ht="15.75" customHeight="1" x14ac:dyDescent="0.25">
      <c r="A1014" s="33"/>
    </row>
    <row r="1015" spans="1:1" ht="15.75" customHeight="1" x14ac:dyDescent="0.25">
      <c r="A1015" s="33"/>
    </row>
    <row r="1016" spans="1:1" ht="15.75" customHeight="1" x14ac:dyDescent="0.25">
      <c r="A1016" s="33"/>
    </row>
    <row r="1017" spans="1:1" ht="15.75" customHeight="1" x14ac:dyDescent="0.25">
      <c r="A1017" s="33"/>
    </row>
  </sheetData>
  <customSheetViews>
    <customSheetView guid="{F9D67E7B-DDE7-429F-8FDF-1FA77FA80BDF}" filter="1" showAutoFilter="1">
      <pageMargins left="0.7" right="0.7" top="0.75" bottom="0.75" header="0.3" footer="0.3"/>
      <autoFilter ref="A1:G56" xr:uid="{00000000-0000-0000-0000-000000000000}"/>
    </customSheetView>
  </customSheetViews>
  <mergeCells count="969">
    <mergeCell ref="S56:S57"/>
    <mergeCell ref="Q946:Q950"/>
    <mergeCell ref="Q958:Q960"/>
    <mergeCell ref="Q922:Q927"/>
    <mergeCell ref="Q940:Q941"/>
    <mergeCell ref="Q944:Q945"/>
    <mergeCell ref="I861:I868"/>
    <mergeCell ref="O861:O868"/>
    <mergeCell ref="P861:P868"/>
    <mergeCell ref="Q913:Q914"/>
    <mergeCell ref="Q876:Q877"/>
    <mergeCell ref="Q885:Q895"/>
    <mergeCell ref="Q899:Q901"/>
    <mergeCell ref="Q905:Q906"/>
    <mergeCell ref="O870:O871"/>
    <mergeCell ref="M958:M960"/>
    <mergeCell ref="J944:J945"/>
    <mergeCell ref="K944:K945"/>
    <mergeCell ref="L944:L945"/>
    <mergeCell ref="M944:M945"/>
    <mergeCell ref="J946:J950"/>
    <mergeCell ref="K946:K950"/>
    <mergeCell ref="L946:L950"/>
    <mergeCell ref="P913:P914"/>
    <mergeCell ref="B944:B945"/>
    <mergeCell ref="I944:I945"/>
    <mergeCell ref="O944:O945"/>
    <mergeCell ref="P944:P945"/>
    <mergeCell ref="L940:L941"/>
    <mergeCell ref="M940:M941"/>
    <mergeCell ref="J922:J927"/>
    <mergeCell ref="R56:R57"/>
    <mergeCell ref="I843:I844"/>
    <mergeCell ref="J843:J844"/>
    <mergeCell ref="K843:K844"/>
    <mergeCell ref="O843:O844"/>
    <mergeCell ref="L843:L844"/>
    <mergeCell ref="M843:M844"/>
    <mergeCell ref="P843:P844"/>
    <mergeCell ref="P899:P901"/>
    <mergeCell ref="O876:O877"/>
    <mergeCell ref="P876:P877"/>
    <mergeCell ref="O885:O895"/>
    <mergeCell ref="P885:P895"/>
    <mergeCell ref="Q534:Q536"/>
    <mergeCell ref="Q548:Q553"/>
    <mergeCell ref="Q559:Q560"/>
    <mergeCell ref="J616:J621"/>
    <mergeCell ref="K616:K621"/>
    <mergeCell ref="L616:L621"/>
    <mergeCell ref="M616:M621"/>
    <mergeCell ref="J609:J611"/>
    <mergeCell ref="K609:K611"/>
    <mergeCell ref="L609:L611"/>
    <mergeCell ref="M609:M611"/>
    <mergeCell ref="Q588:Q589"/>
    <mergeCell ref="J683:J684"/>
    <mergeCell ref="K683:K684"/>
    <mergeCell ref="L683:L684"/>
    <mergeCell ref="M683:M684"/>
    <mergeCell ref="P658:P659"/>
    <mergeCell ref="P616:P621"/>
    <mergeCell ref="P638:P639"/>
    <mergeCell ref="J588:J589"/>
    <mergeCell ref="O709:O711"/>
    <mergeCell ref="P709:P711"/>
    <mergeCell ref="A548:A553"/>
    <mergeCell ref="A559:A560"/>
    <mergeCell ref="B548:B553"/>
    <mergeCell ref="I548:I553"/>
    <mergeCell ref="O548:O553"/>
    <mergeCell ref="P548:P553"/>
    <mergeCell ref="B559:B560"/>
    <mergeCell ref="I559:I560"/>
    <mergeCell ref="O559:O560"/>
    <mergeCell ref="P559:P560"/>
    <mergeCell ref="K548:K553"/>
    <mergeCell ref="L548:L553"/>
    <mergeCell ref="M548:M553"/>
    <mergeCell ref="K559:K560"/>
    <mergeCell ref="L559:L560"/>
    <mergeCell ref="J548:J553"/>
    <mergeCell ref="Q520:Q531"/>
    <mergeCell ref="Q91:Q92"/>
    <mergeCell ref="Q93:Q94"/>
    <mergeCell ref="Q98:Q99"/>
    <mergeCell ref="J180:J181"/>
    <mergeCell ref="K180:K181"/>
    <mergeCell ref="L180:L181"/>
    <mergeCell ref="M180:M181"/>
    <mergeCell ref="J174:J177"/>
    <mergeCell ref="K174:K177"/>
    <mergeCell ref="L174:L177"/>
    <mergeCell ref="M174:M177"/>
    <mergeCell ref="M98:M99"/>
    <mergeCell ref="J167:J169"/>
    <mergeCell ref="Q198:Q201"/>
    <mergeCell ref="Q211:Q212"/>
    <mergeCell ref="Q264:Q265"/>
    <mergeCell ref="Q138:Q139"/>
    <mergeCell ref="Q156:Q157"/>
    <mergeCell ref="J518:J519"/>
    <mergeCell ref="K518:K519"/>
    <mergeCell ref="L518:L519"/>
    <mergeCell ref="M518:M519"/>
    <mergeCell ref="N518:N519"/>
    <mergeCell ref="Q269:Q270"/>
    <mergeCell ref="B518:B519"/>
    <mergeCell ref="P510:P513"/>
    <mergeCell ref="B514:B515"/>
    <mergeCell ref="I514:I515"/>
    <mergeCell ref="J514:J515"/>
    <mergeCell ref="K514:K515"/>
    <mergeCell ref="L514:L515"/>
    <mergeCell ref="M514:M515"/>
    <mergeCell ref="O514:O515"/>
    <mergeCell ref="P514:P515"/>
    <mergeCell ref="I518:I519"/>
    <mergeCell ref="O466:O469"/>
    <mergeCell ref="P466:P469"/>
    <mergeCell ref="O518:O519"/>
    <mergeCell ref="P518:P519"/>
    <mergeCell ref="Q518:Q519"/>
    <mergeCell ref="O195:O196"/>
    <mergeCell ref="P195:P196"/>
    <mergeCell ref="J198:J201"/>
    <mergeCell ref="B534:B536"/>
    <mergeCell ref="I534:I536"/>
    <mergeCell ref="O534:O536"/>
    <mergeCell ref="P534:P536"/>
    <mergeCell ref="J534:J536"/>
    <mergeCell ref="K534:K536"/>
    <mergeCell ref="L534:L536"/>
    <mergeCell ref="M534:M536"/>
    <mergeCell ref="B520:B531"/>
    <mergeCell ref="J520:J531"/>
    <mergeCell ref="I520:I531"/>
    <mergeCell ref="L520:L531"/>
    <mergeCell ref="M520:M531"/>
    <mergeCell ref="O520:O531"/>
    <mergeCell ref="P520:P531"/>
    <mergeCell ref="K520:K531"/>
    <mergeCell ref="A958:A960"/>
    <mergeCell ref="J134:J137"/>
    <mergeCell ref="K134:K137"/>
    <mergeCell ref="L134:L137"/>
    <mergeCell ref="J138:J139"/>
    <mergeCell ref="K138:K139"/>
    <mergeCell ref="L138:L139"/>
    <mergeCell ref="A153:A154"/>
    <mergeCell ref="A588:A589"/>
    <mergeCell ref="A833:A834"/>
    <mergeCell ref="A940:A941"/>
    <mergeCell ref="J958:J960"/>
    <mergeCell ref="K958:K960"/>
    <mergeCell ref="L958:L960"/>
    <mergeCell ref="J940:J941"/>
    <mergeCell ref="K940:K941"/>
    <mergeCell ref="A876:A877"/>
    <mergeCell ref="A609:A611"/>
    <mergeCell ref="A616:A621"/>
    <mergeCell ref="A622:A630"/>
    <mergeCell ref="A638:A639"/>
    <mergeCell ref="A656:A657"/>
    <mergeCell ref="A658:A659"/>
    <mergeCell ref="A660:A664"/>
    <mergeCell ref="A885:A895"/>
    <mergeCell ref="A899:A901"/>
    <mergeCell ref="A905:A906"/>
    <mergeCell ref="A913:A914"/>
    <mergeCell ref="A922:A927"/>
    <mergeCell ref="A944:A945"/>
    <mergeCell ref="A946:A950"/>
    <mergeCell ref="A745:A746"/>
    <mergeCell ref="A760:A763"/>
    <mergeCell ref="A765:A771"/>
    <mergeCell ref="A772:A773"/>
    <mergeCell ref="A797:A798"/>
    <mergeCell ref="A823:A825"/>
    <mergeCell ref="A826:A828"/>
    <mergeCell ref="A861:A868"/>
    <mergeCell ref="A870:A871"/>
    <mergeCell ref="A873:A874"/>
    <mergeCell ref="A782:A786"/>
    <mergeCell ref="A843:A844"/>
    <mergeCell ref="A683:A684"/>
    <mergeCell ref="A709:A711"/>
    <mergeCell ref="A716:A717"/>
    <mergeCell ref="A718:A720"/>
    <mergeCell ref="A722:A725"/>
    <mergeCell ref="A732:A733"/>
    <mergeCell ref="J732:J733"/>
    <mergeCell ref="K732:K733"/>
    <mergeCell ref="L732:L733"/>
    <mergeCell ref="J722:J725"/>
    <mergeCell ref="K722:K725"/>
    <mergeCell ref="L722:L725"/>
    <mergeCell ref="J718:J720"/>
    <mergeCell ref="K718:K720"/>
    <mergeCell ref="L718:L720"/>
    <mergeCell ref="J716:J717"/>
    <mergeCell ref="K716:K717"/>
    <mergeCell ref="L716:L717"/>
    <mergeCell ref="J709:J711"/>
    <mergeCell ref="K709:K711"/>
    <mergeCell ref="L709:L711"/>
    <mergeCell ref="B732:B733"/>
    <mergeCell ref="I732:I733"/>
    <mergeCell ref="B716:B717"/>
    <mergeCell ref="A83:A84"/>
    <mergeCell ref="A93:A94"/>
    <mergeCell ref="I195:I196"/>
    <mergeCell ref="B112:B113"/>
    <mergeCell ref="I112:I113"/>
    <mergeCell ref="I72:I75"/>
    <mergeCell ref="A397:A408"/>
    <mergeCell ref="A413:A417"/>
    <mergeCell ref="A419:A422"/>
    <mergeCell ref="A314:A315"/>
    <mergeCell ref="A322:A328"/>
    <mergeCell ref="A332:A333"/>
    <mergeCell ref="A335:A336"/>
    <mergeCell ref="A269:A270"/>
    <mergeCell ref="A278:A291"/>
    <mergeCell ref="A298:A299"/>
    <mergeCell ref="A300:A301"/>
    <mergeCell ref="A309:A310"/>
    <mergeCell ref="A156:A157"/>
    <mergeCell ref="A167:A169"/>
    <mergeCell ref="A174:A177"/>
    <mergeCell ref="A180:A181"/>
    <mergeCell ref="A183:A184"/>
    <mergeCell ref="A195:A196"/>
    <mergeCell ref="A431:A442"/>
    <mergeCell ref="A450:A452"/>
    <mergeCell ref="A464:A465"/>
    <mergeCell ref="A466:A469"/>
    <mergeCell ref="A510:A513"/>
    <mergeCell ref="A534:A536"/>
    <mergeCell ref="A341:A343"/>
    <mergeCell ref="A344:A345"/>
    <mergeCell ref="A350:A351"/>
    <mergeCell ref="A366:A368"/>
    <mergeCell ref="A393:A395"/>
    <mergeCell ref="A520:A531"/>
    <mergeCell ref="A518:A519"/>
    <mergeCell ref="A198:A201"/>
    <mergeCell ref="A211:A212"/>
    <mergeCell ref="A264:A265"/>
    <mergeCell ref="A91:A92"/>
    <mergeCell ref="A98:A99"/>
    <mergeCell ref="A101:A102"/>
    <mergeCell ref="A105:A106"/>
    <mergeCell ref="A112:A113"/>
    <mergeCell ref="A121:A124"/>
    <mergeCell ref="A134:A137"/>
    <mergeCell ref="A138:A139"/>
    <mergeCell ref="A144:A145"/>
    <mergeCell ref="A260:A261"/>
    <mergeCell ref="J83:J84"/>
    <mergeCell ref="K83:K84"/>
    <mergeCell ref="L83:L84"/>
    <mergeCell ref="M83:M84"/>
    <mergeCell ref="Q87:Q88"/>
    <mergeCell ref="J264:J265"/>
    <mergeCell ref="K264:K265"/>
    <mergeCell ref="L264:L265"/>
    <mergeCell ref="M264:M265"/>
    <mergeCell ref="J101:J102"/>
    <mergeCell ref="K101:K102"/>
    <mergeCell ref="Q174:Q177"/>
    <mergeCell ref="Q183:Q184"/>
    <mergeCell ref="Q167:Q169"/>
    <mergeCell ref="Q260:Q261"/>
    <mergeCell ref="J98:J99"/>
    <mergeCell ref="K98:K99"/>
    <mergeCell ref="L98:L99"/>
    <mergeCell ref="Q144:Q145"/>
    <mergeCell ref="K167:K169"/>
    <mergeCell ref="L167:L169"/>
    <mergeCell ref="M167:M169"/>
    <mergeCell ref="J156:J157"/>
    <mergeCell ref="K156:K157"/>
    <mergeCell ref="B93:B94"/>
    <mergeCell ref="I93:I94"/>
    <mergeCell ref="K588:K589"/>
    <mergeCell ref="L588:L589"/>
    <mergeCell ref="K269:K270"/>
    <mergeCell ref="L269:L270"/>
    <mergeCell ref="M269:M270"/>
    <mergeCell ref="A19:A20"/>
    <mergeCell ref="A21:A26"/>
    <mergeCell ref="A28:A30"/>
    <mergeCell ref="A33:A35"/>
    <mergeCell ref="A56:A57"/>
    <mergeCell ref="A67:A68"/>
    <mergeCell ref="A70:A71"/>
    <mergeCell ref="A72:A75"/>
    <mergeCell ref="A87:A88"/>
    <mergeCell ref="J72:J75"/>
    <mergeCell ref="K72:K75"/>
    <mergeCell ref="L72:L75"/>
    <mergeCell ref="M72:M75"/>
    <mergeCell ref="B153:B154"/>
    <mergeCell ref="B105:B106"/>
    <mergeCell ref="A514:A515"/>
    <mergeCell ref="B198:B201"/>
    <mergeCell ref="I198:I201"/>
    <mergeCell ref="I153:I154"/>
    <mergeCell ref="I105:I106"/>
    <mergeCell ref="P656:P657"/>
    <mergeCell ref="B658:B659"/>
    <mergeCell ref="I658:I659"/>
    <mergeCell ref="O658:O659"/>
    <mergeCell ref="M588:M589"/>
    <mergeCell ref="M559:M560"/>
    <mergeCell ref="J278:J291"/>
    <mergeCell ref="M278:M291"/>
    <mergeCell ref="B510:B513"/>
    <mergeCell ref="I510:I513"/>
    <mergeCell ref="O510:O513"/>
    <mergeCell ref="B616:B621"/>
    <mergeCell ref="B588:B589"/>
    <mergeCell ref="L156:L157"/>
    <mergeCell ref="M156:M157"/>
    <mergeCell ref="J144:J145"/>
    <mergeCell ref="K144:K145"/>
    <mergeCell ref="L144:L145"/>
    <mergeCell ref="M144:M145"/>
    <mergeCell ref="O198:O201"/>
    <mergeCell ref="P198:P201"/>
    <mergeCell ref="I588:I589"/>
    <mergeCell ref="O588:O589"/>
    <mergeCell ref="P588:P589"/>
    <mergeCell ref="B609:B611"/>
    <mergeCell ref="B156:B157"/>
    <mergeCell ref="I156:I157"/>
    <mergeCell ref="J559:J560"/>
    <mergeCell ref="J913:J914"/>
    <mergeCell ref="K913:K914"/>
    <mergeCell ref="L913:L914"/>
    <mergeCell ref="M913:M914"/>
    <mergeCell ref="J905:J906"/>
    <mergeCell ref="K905:K906"/>
    <mergeCell ref="L905:L906"/>
    <mergeCell ref="B873:B874"/>
    <mergeCell ref="I873:I874"/>
    <mergeCell ref="O873:O874"/>
    <mergeCell ref="I905:I906"/>
    <mergeCell ref="O905:O906"/>
    <mergeCell ref="P905:P906"/>
    <mergeCell ref="P873:P874"/>
    <mergeCell ref="B833:B834"/>
    <mergeCell ref="I833:I834"/>
    <mergeCell ref="O833:O834"/>
    <mergeCell ref="B958:B960"/>
    <mergeCell ref="I958:I960"/>
    <mergeCell ref="O958:O960"/>
    <mergeCell ref="P33:P35"/>
    <mergeCell ref="B683:B684"/>
    <mergeCell ref="I683:I684"/>
    <mergeCell ref="O683:O684"/>
    <mergeCell ref="P683:P684"/>
    <mergeCell ref="B745:B746"/>
    <mergeCell ref="I745:I746"/>
    <mergeCell ref="O745:O746"/>
    <mergeCell ref="P745:P746"/>
    <mergeCell ref="B718:B720"/>
    <mergeCell ref="I718:I720"/>
    <mergeCell ref="O718:O720"/>
    <mergeCell ref="P718:P720"/>
    <mergeCell ref="B722:B725"/>
    <mergeCell ref="I722:I725"/>
    <mergeCell ref="O722:O725"/>
    <mergeCell ref="P722:P725"/>
    <mergeCell ref="B709:B711"/>
    <mergeCell ref="I709:I711"/>
    <mergeCell ref="P958:P960"/>
    <mergeCell ref="B905:B906"/>
    <mergeCell ref="P946:P950"/>
    <mergeCell ref="B899:B901"/>
    <mergeCell ref="I899:I901"/>
    <mergeCell ref="O899:O901"/>
    <mergeCell ref="K922:K927"/>
    <mergeCell ref="K876:K877"/>
    <mergeCell ref="L876:L877"/>
    <mergeCell ref="M876:M877"/>
    <mergeCell ref="L922:L927"/>
    <mergeCell ref="M922:M927"/>
    <mergeCell ref="B940:B941"/>
    <mergeCell ref="I940:I941"/>
    <mergeCell ref="O940:O941"/>
    <mergeCell ref="P940:P941"/>
    <mergeCell ref="B922:B927"/>
    <mergeCell ref="I922:I927"/>
    <mergeCell ref="O922:O927"/>
    <mergeCell ref="P922:P927"/>
    <mergeCell ref="B913:B914"/>
    <mergeCell ref="B876:B877"/>
    <mergeCell ref="I876:I877"/>
    <mergeCell ref="B885:B895"/>
    <mergeCell ref="I885:I895"/>
    <mergeCell ref="M905:M906"/>
    <mergeCell ref="J870:J871"/>
    <mergeCell ref="K870:K871"/>
    <mergeCell ref="L870:L871"/>
    <mergeCell ref="M870:M871"/>
    <mergeCell ref="B946:B950"/>
    <mergeCell ref="I946:I950"/>
    <mergeCell ref="O946:O950"/>
    <mergeCell ref="J873:J874"/>
    <mergeCell ref="K873:K874"/>
    <mergeCell ref="L873:L874"/>
    <mergeCell ref="M873:M874"/>
    <mergeCell ref="J899:J901"/>
    <mergeCell ref="K899:K901"/>
    <mergeCell ref="L899:L901"/>
    <mergeCell ref="M899:M901"/>
    <mergeCell ref="J885:J895"/>
    <mergeCell ref="K885:K895"/>
    <mergeCell ref="L885:L895"/>
    <mergeCell ref="M885:M895"/>
    <mergeCell ref="J876:J877"/>
    <mergeCell ref="M946:M950"/>
    <mergeCell ref="I913:I914"/>
    <mergeCell ref="O913:O914"/>
    <mergeCell ref="B797:B798"/>
    <mergeCell ref="I797:I798"/>
    <mergeCell ref="B782:B786"/>
    <mergeCell ref="I782:I786"/>
    <mergeCell ref="J826:J828"/>
    <mergeCell ref="K826:K828"/>
    <mergeCell ref="I870:I871"/>
    <mergeCell ref="P870:P871"/>
    <mergeCell ref="L826:L828"/>
    <mergeCell ref="M826:M828"/>
    <mergeCell ref="B843:B844"/>
    <mergeCell ref="B870:B871"/>
    <mergeCell ref="B826:B828"/>
    <mergeCell ref="I826:I828"/>
    <mergeCell ref="K833:K834"/>
    <mergeCell ref="L833:L834"/>
    <mergeCell ref="M833:M834"/>
    <mergeCell ref="B861:B868"/>
    <mergeCell ref="P833:P834"/>
    <mergeCell ref="J861:J868"/>
    <mergeCell ref="K861:K868"/>
    <mergeCell ref="L861:L868"/>
    <mergeCell ref="M861:M868"/>
    <mergeCell ref="J833:J834"/>
    <mergeCell ref="B760:B763"/>
    <mergeCell ref="I760:I763"/>
    <mergeCell ref="O760:O763"/>
    <mergeCell ref="P760:P763"/>
    <mergeCell ref="B823:B825"/>
    <mergeCell ref="I823:I825"/>
    <mergeCell ref="O823:O825"/>
    <mergeCell ref="P823:P825"/>
    <mergeCell ref="B765:B771"/>
    <mergeCell ref="I765:I771"/>
    <mergeCell ref="O765:O771"/>
    <mergeCell ref="P765:P771"/>
    <mergeCell ref="B772:B773"/>
    <mergeCell ref="I772:I773"/>
    <mergeCell ref="O772:O773"/>
    <mergeCell ref="P772:P773"/>
    <mergeCell ref="J772:J773"/>
    <mergeCell ref="K772:K773"/>
    <mergeCell ref="L772:L773"/>
    <mergeCell ref="M772:M773"/>
    <mergeCell ref="J765:J771"/>
    <mergeCell ref="K765:K771"/>
    <mergeCell ref="L765:L771"/>
    <mergeCell ref="M765:M771"/>
    <mergeCell ref="I716:I717"/>
    <mergeCell ref="O716:O717"/>
    <mergeCell ref="P716:P717"/>
    <mergeCell ref="M732:M733"/>
    <mergeCell ref="M722:M725"/>
    <mergeCell ref="J760:J763"/>
    <mergeCell ref="K760:K763"/>
    <mergeCell ref="L760:L763"/>
    <mergeCell ref="M760:M763"/>
    <mergeCell ref="J745:J746"/>
    <mergeCell ref="K745:K746"/>
    <mergeCell ref="L745:L746"/>
    <mergeCell ref="M745:M746"/>
    <mergeCell ref="M718:M720"/>
    <mergeCell ref="M716:M717"/>
    <mergeCell ref="N745:N746"/>
    <mergeCell ref="O732:O733"/>
    <mergeCell ref="P732:P733"/>
    <mergeCell ref="I660:I664"/>
    <mergeCell ref="B660:B664"/>
    <mergeCell ref="J658:J659"/>
    <mergeCell ref="K658:K659"/>
    <mergeCell ref="L658:L659"/>
    <mergeCell ref="M658:M659"/>
    <mergeCell ref="J656:J657"/>
    <mergeCell ref="K656:K657"/>
    <mergeCell ref="L656:L657"/>
    <mergeCell ref="M656:M657"/>
    <mergeCell ref="J660:J663"/>
    <mergeCell ref="K660:K663"/>
    <mergeCell ref="L660:L663"/>
    <mergeCell ref="M660:M663"/>
    <mergeCell ref="B638:B639"/>
    <mergeCell ref="I638:I639"/>
    <mergeCell ref="O638:O639"/>
    <mergeCell ref="B656:B657"/>
    <mergeCell ref="I656:I657"/>
    <mergeCell ref="O656:O657"/>
    <mergeCell ref="B622:B630"/>
    <mergeCell ref="I622:I630"/>
    <mergeCell ref="O622:O630"/>
    <mergeCell ref="I609:I611"/>
    <mergeCell ref="O609:O611"/>
    <mergeCell ref="P609:P611"/>
    <mergeCell ref="J638:J639"/>
    <mergeCell ref="K638:K639"/>
    <mergeCell ref="L638:L639"/>
    <mergeCell ref="M638:M639"/>
    <mergeCell ref="J622:J630"/>
    <mergeCell ref="K622:K630"/>
    <mergeCell ref="L622:L630"/>
    <mergeCell ref="M622:M630"/>
    <mergeCell ref="I616:I621"/>
    <mergeCell ref="O616:O621"/>
    <mergeCell ref="B464:B465"/>
    <mergeCell ref="I464:I465"/>
    <mergeCell ref="O464:O465"/>
    <mergeCell ref="P464:P465"/>
    <mergeCell ref="J510:J513"/>
    <mergeCell ref="K510:K513"/>
    <mergeCell ref="L510:L513"/>
    <mergeCell ref="M510:M513"/>
    <mergeCell ref="J466:J469"/>
    <mergeCell ref="K466:K469"/>
    <mergeCell ref="L466:L469"/>
    <mergeCell ref="M466:M469"/>
    <mergeCell ref="J464:J465"/>
    <mergeCell ref="K464:K465"/>
    <mergeCell ref="L464:L465"/>
    <mergeCell ref="M464:M465"/>
    <mergeCell ref="B466:B469"/>
    <mergeCell ref="I466:I469"/>
    <mergeCell ref="O450:O452"/>
    <mergeCell ref="P450:P452"/>
    <mergeCell ref="B419:B422"/>
    <mergeCell ref="I419:I422"/>
    <mergeCell ref="O419:O422"/>
    <mergeCell ref="P419:P422"/>
    <mergeCell ref="B431:B442"/>
    <mergeCell ref="I431:I442"/>
    <mergeCell ref="O431:O442"/>
    <mergeCell ref="P431:P442"/>
    <mergeCell ref="J450:J452"/>
    <mergeCell ref="K450:K452"/>
    <mergeCell ref="L450:L452"/>
    <mergeCell ref="M450:M452"/>
    <mergeCell ref="J431:J442"/>
    <mergeCell ref="K431:K442"/>
    <mergeCell ref="L431:L442"/>
    <mergeCell ref="M431:M442"/>
    <mergeCell ref="J419:J422"/>
    <mergeCell ref="K419:K422"/>
    <mergeCell ref="L419:L422"/>
    <mergeCell ref="M419:M422"/>
    <mergeCell ref="B450:B452"/>
    <mergeCell ref="I450:I452"/>
    <mergeCell ref="O397:O408"/>
    <mergeCell ref="P397:P408"/>
    <mergeCell ref="B413:B417"/>
    <mergeCell ref="I413:I417"/>
    <mergeCell ref="O413:O417"/>
    <mergeCell ref="P413:P417"/>
    <mergeCell ref="B393:B395"/>
    <mergeCell ref="I393:I395"/>
    <mergeCell ref="O393:O395"/>
    <mergeCell ref="P393:P395"/>
    <mergeCell ref="J413:J417"/>
    <mergeCell ref="K413:K417"/>
    <mergeCell ref="L413:L417"/>
    <mergeCell ref="M413:M417"/>
    <mergeCell ref="J397:J408"/>
    <mergeCell ref="K397:K408"/>
    <mergeCell ref="L397:L408"/>
    <mergeCell ref="M397:M408"/>
    <mergeCell ref="J393:J395"/>
    <mergeCell ref="K393:K395"/>
    <mergeCell ref="L393:L395"/>
    <mergeCell ref="M393:M395"/>
    <mergeCell ref="B397:B408"/>
    <mergeCell ref="I397:I408"/>
    <mergeCell ref="O344:O345"/>
    <mergeCell ref="P344:P345"/>
    <mergeCell ref="B350:B351"/>
    <mergeCell ref="I350:I351"/>
    <mergeCell ref="O350:O351"/>
    <mergeCell ref="P350:P351"/>
    <mergeCell ref="J344:J345"/>
    <mergeCell ref="K344:K345"/>
    <mergeCell ref="L344:L345"/>
    <mergeCell ref="M344:M345"/>
    <mergeCell ref="O335:O336"/>
    <mergeCell ref="P335:P336"/>
    <mergeCell ref="B341:B343"/>
    <mergeCell ref="I341:I343"/>
    <mergeCell ref="O341:O343"/>
    <mergeCell ref="P341:P343"/>
    <mergeCell ref="M366:M368"/>
    <mergeCell ref="J350:J351"/>
    <mergeCell ref="K350:K351"/>
    <mergeCell ref="L350:L351"/>
    <mergeCell ref="M350:M351"/>
    <mergeCell ref="B366:B368"/>
    <mergeCell ref="I366:I368"/>
    <mergeCell ref="J366:J368"/>
    <mergeCell ref="K366:K368"/>
    <mergeCell ref="L366:L368"/>
    <mergeCell ref="J341:J343"/>
    <mergeCell ref="K341:K343"/>
    <mergeCell ref="L341:L343"/>
    <mergeCell ref="M341:M343"/>
    <mergeCell ref="O366:O368"/>
    <mergeCell ref="P366:P368"/>
    <mergeCell ref="B344:B345"/>
    <mergeCell ref="I344:I345"/>
    <mergeCell ref="J335:J336"/>
    <mergeCell ref="K335:K336"/>
    <mergeCell ref="L335:L336"/>
    <mergeCell ref="M335:M336"/>
    <mergeCell ref="J332:J333"/>
    <mergeCell ref="K332:K333"/>
    <mergeCell ref="L332:L333"/>
    <mergeCell ref="M332:M333"/>
    <mergeCell ref="B335:B336"/>
    <mergeCell ref="I335:I336"/>
    <mergeCell ref="B314:B315"/>
    <mergeCell ref="I314:I315"/>
    <mergeCell ref="O314:O315"/>
    <mergeCell ref="P314:P315"/>
    <mergeCell ref="B322:B328"/>
    <mergeCell ref="I322:I328"/>
    <mergeCell ref="O322:O328"/>
    <mergeCell ref="P322:P328"/>
    <mergeCell ref="B332:B333"/>
    <mergeCell ref="I332:I333"/>
    <mergeCell ref="O332:O333"/>
    <mergeCell ref="P332:P333"/>
    <mergeCell ref="J322:J328"/>
    <mergeCell ref="K322:K328"/>
    <mergeCell ref="L322:L328"/>
    <mergeCell ref="M322:M328"/>
    <mergeCell ref="J314:J315"/>
    <mergeCell ref="K314:K315"/>
    <mergeCell ref="L314:L315"/>
    <mergeCell ref="M314:M315"/>
    <mergeCell ref="J309:J310"/>
    <mergeCell ref="K309:K310"/>
    <mergeCell ref="L309:L310"/>
    <mergeCell ref="M309:M310"/>
    <mergeCell ref="P298:P299"/>
    <mergeCell ref="B300:B301"/>
    <mergeCell ref="I300:I301"/>
    <mergeCell ref="O300:O301"/>
    <mergeCell ref="P300:P301"/>
    <mergeCell ref="B309:B310"/>
    <mergeCell ref="I309:I310"/>
    <mergeCell ref="O309:O310"/>
    <mergeCell ref="P309:P310"/>
    <mergeCell ref="B278:B291"/>
    <mergeCell ref="I278:I291"/>
    <mergeCell ref="O278:O291"/>
    <mergeCell ref="J300:J301"/>
    <mergeCell ref="K300:K301"/>
    <mergeCell ref="L300:L301"/>
    <mergeCell ref="M300:M301"/>
    <mergeCell ref="J298:J299"/>
    <mergeCell ref="K298:K299"/>
    <mergeCell ref="L298:L299"/>
    <mergeCell ref="M298:M299"/>
    <mergeCell ref="K278:K288"/>
    <mergeCell ref="K289:K290"/>
    <mergeCell ref="L289:L290"/>
    <mergeCell ref="L278:L288"/>
    <mergeCell ref="N278:N288"/>
    <mergeCell ref="B298:B299"/>
    <mergeCell ref="I298:I299"/>
    <mergeCell ref="O298:O299"/>
    <mergeCell ref="B211:B212"/>
    <mergeCell ref="I211:I212"/>
    <mergeCell ref="O211:O212"/>
    <mergeCell ref="P211:P212"/>
    <mergeCell ref="B269:B270"/>
    <mergeCell ref="I269:I270"/>
    <mergeCell ref="B260:B261"/>
    <mergeCell ref="I260:I261"/>
    <mergeCell ref="J260:J261"/>
    <mergeCell ref="K260:K261"/>
    <mergeCell ref="L260:L261"/>
    <mergeCell ref="M260:M261"/>
    <mergeCell ref="O260:O261"/>
    <mergeCell ref="P260:P261"/>
    <mergeCell ref="J269:J270"/>
    <mergeCell ref="J211:J212"/>
    <mergeCell ref="K211:K212"/>
    <mergeCell ref="L211:L212"/>
    <mergeCell ref="M211:M212"/>
    <mergeCell ref="P269:P270"/>
    <mergeCell ref="B144:B145"/>
    <mergeCell ref="I144:I145"/>
    <mergeCell ref="O144:O145"/>
    <mergeCell ref="P144:P145"/>
    <mergeCell ref="B167:B169"/>
    <mergeCell ref="I167:I169"/>
    <mergeCell ref="O167:O169"/>
    <mergeCell ref="P167:P169"/>
    <mergeCell ref="B174:B177"/>
    <mergeCell ref="O153:O154"/>
    <mergeCell ref="P153:P154"/>
    <mergeCell ref="I183:I184"/>
    <mergeCell ref="O183:O184"/>
    <mergeCell ref="P183:P184"/>
    <mergeCell ref="J183:J184"/>
    <mergeCell ref="K183:K184"/>
    <mergeCell ref="L183:L184"/>
    <mergeCell ref="O112:O113"/>
    <mergeCell ref="P112:P113"/>
    <mergeCell ref="M134:M137"/>
    <mergeCell ref="M138:M139"/>
    <mergeCell ref="J121:J124"/>
    <mergeCell ref="K121:K124"/>
    <mergeCell ref="L121:L124"/>
    <mergeCell ref="M121:M124"/>
    <mergeCell ref="J112:J113"/>
    <mergeCell ref="K112:K113"/>
    <mergeCell ref="L112:L113"/>
    <mergeCell ref="M112:M113"/>
    <mergeCell ref="J153:J154"/>
    <mergeCell ref="K153:K154"/>
    <mergeCell ref="I138:I139"/>
    <mergeCell ref="O138:O139"/>
    <mergeCell ref="P138:P139"/>
    <mergeCell ref="B121:B124"/>
    <mergeCell ref="I121:I124"/>
    <mergeCell ref="O121:O124"/>
    <mergeCell ref="P121:P124"/>
    <mergeCell ref="B134:B137"/>
    <mergeCell ref="I134:I137"/>
    <mergeCell ref="O134:O137"/>
    <mergeCell ref="P134:P137"/>
    <mergeCell ref="B72:B75"/>
    <mergeCell ref="O72:O75"/>
    <mergeCell ref="P72:P75"/>
    <mergeCell ref="O19:O20"/>
    <mergeCell ref="P19:P20"/>
    <mergeCell ref="B21:B26"/>
    <mergeCell ref="I21:I26"/>
    <mergeCell ref="O21:O26"/>
    <mergeCell ref="P21:P26"/>
    <mergeCell ref="B70:B71"/>
    <mergeCell ref="I70:I71"/>
    <mergeCell ref="O70:O71"/>
    <mergeCell ref="P70:P71"/>
    <mergeCell ref="B67:B68"/>
    <mergeCell ref="I67:I68"/>
    <mergeCell ref="O67:O68"/>
    <mergeCell ref="P67:P68"/>
    <mergeCell ref="B28:B30"/>
    <mergeCell ref="I28:I30"/>
    <mergeCell ref="B56:B57"/>
    <mergeCell ref="B33:B35"/>
    <mergeCell ref="I56:I57"/>
    <mergeCell ref="O56:O57"/>
    <mergeCell ref="P56:P57"/>
    <mergeCell ref="J33:J35"/>
    <mergeCell ref="K33:K35"/>
    <mergeCell ref="K56:K57"/>
    <mergeCell ref="J56:J57"/>
    <mergeCell ref="M56:M57"/>
    <mergeCell ref="J67:J68"/>
    <mergeCell ref="K67:K68"/>
    <mergeCell ref="L67:L68"/>
    <mergeCell ref="I33:I35"/>
    <mergeCell ref="O33:O35"/>
    <mergeCell ref="B19:B20"/>
    <mergeCell ref="I19:I20"/>
    <mergeCell ref="P622:P630"/>
    <mergeCell ref="B83:B84"/>
    <mergeCell ref="I83:I84"/>
    <mergeCell ref="O83:O84"/>
    <mergeCell ref="P83:P84"/>
    <mergeCell ref="B98:B99"/>
    <mergeCell ref="I98:I99"/>
    <mergeCell ref="O98:O99"/>
    <mergeCell ref="P98:P99"/>
    <mergeCell ref="B101:B102"/>
    <mergeCell ref="I101:I102"/>
    <mergeCell ref="O101:O102"/>
    <mergeCell ref="P101:P102"/>
    <mergeCell ref="B264:B265"/>
    <mergeCell ref="I264:I265"/>
    <mergeCell ref="B183:B184"/>
    <mergeCell ref="I174:I177"/>
    <mergeCell ref="O174:O177"/>
    <mergeCell ref="P174:P177"/>
    <mergeCell ref="B195:B196"/>
    <mergeCell ref="O156:O157"/>
    <mergeCell ref="P156:P157"/>
    <mergeCell ref="B180:B181"/>
    <mergeCell ref="I180:I181"/>
    <mergeCell ref="O180:O181"/>
    <mergeCell ref="O93:O94"/>
    <mergeCell ref="P93:P94"/>
    <mergeCell ref="B87:B88"/>
    <mergeCell ref="I87:I88"/>
    <mergeCell ref="O87:O88"/>
    <mergeCell ref="P87:P88"/>
    <mergeCell ref="B91:B92"/>
    <mergeCell ref="I91:I92"/>
    <mergeCell ref="O91:O92"/>
    <mergeCell ref="P91:P92"/>
    <mergeCell ref="J91:J92"/>
    <mergeCell ref="K91:K92"/>
    <mergeCell ref="L91:L92"/>
    <mergeCell ref="M91:M92"/>
    <mergeCell ref="J93:J94"/>
    <mergeCell ref="K93:K94"/>
    <mergeCell ref="L93:L94"/>
    <mergeCell ref="M93:M94"/>
    <mergeCell ref="O105:O106"/>
    <mergeCell ref="P105:P106"/>
    <mergeCell ref="B138:B139"/>
    <mergeCell ref="Q300:Q301"/>
    <mergeCell ref="L153:L154"/>
    <mergeCell ref="M153:M154"/>
    <mergeCell ref="Q153:Q154"/>
    <mergeCell ref="M67:M68"/>
    <mergeCell ref="J21:J26"/>
    <mergeCell ref="K21:K26"/>
    <mergeCell ref="L21:L26"/>
    <mergeCell ref="M21:M26"/>
    <mergeCell ref="J28:J30"/>
    <mergeCell ref="K28:K30"/>
    <mergeCell ref="L28:L30"/>
    <mergeCell ref="M28:M30"/>
    <mergeCell ref="Q28:Q30"/>
    <mergeCell ref="O269:O270"/>
    <mergeCell ref="P180:P181"/>
    <mergeCell ref="J70:J71"/>
    <mergeCell ref="K70:K71"/>
    <mergeCell ref="L70:L71"/>
    <mergeCell ref="M70:M71"/>
    <mergeCell ref="J105:J106"/>
    <mergeCell ref="K105:K106"/>
    <mergeCell ref="L105:L106"/>
    <mergeCell ref="M105:M106"/>
    <mergeCell ref="P289:P290"/>
    <mergeCell ref="Q289:Q290"/>
    <mergeCell ref="J19:J20"/>
    <mergeCell ref="K19:K20"/>
    <mergeCell ref="L19:L20"/>
    <mergeCell ref="M19:M20"/>
    <mergeCell ref="Q19:Q20"/>
    <mergeCell ref="Q21:Q26"/>
    <mergeCell ref="N33:N35"/>
    <mergeCell ref="O28:O30"/>
    <mergeCell ref="P28:P30"/>
    <mergeCell ref="K198:K201"/>
    <mergeCell ref="L198:L201"/>
    <mergeCell ref="M198:M201"/>
    <mergeCell ref="J195:J196"/>
    <mergeCell ref="K195:K196"/>
    <mergeCell ref="L195:L196"/>
    <mergeCell ref="M195:M196"/>
    <mergeCell ref="J87:J88"/>
    <mergeCell ref="K87:K88"/>
    <mergeCell ref="L87:L88"/>
    <mergeCell ref="M87:M88"/>
    <mergeCell ref="Q70:Q71"/>
    <mergeCell ref="Q72:Q75"/>
    <mergeCell ref="Q510:Q513"/>
    <mergeCell ref="Q870:Q871"/>
    <mergeCell ref="Q309:Q310"/>
    <mergeCell ref="Q314:Q315"/>
    <mergeCell ref="L33:L35"/>
    <mergeCell ref="M33:M35"/>
    <mergeCell ref="Q33:Q35"/>
    <mergeCell ref="Q56:Q57"/>
    <mergeCell ref="L56:L57"/>
    <mergeCell ref="O264:O265"/>
    <mergeCell ref="P264:P265"/>
    <mergeCell ref="Q83:Q84"/>
    <mergeCell ref="M183:M184"/>
    <mergeCell ref="M101:M102"/>
    <mergeCell ref="Q101:Q102"/>
    <mergeCell ref="Q105:Q106"/>
    <mergeCell ref="Q195:Q196"/>
    <mergeCell ref="L101:L102"/>
    <mergeCell ref="Q112:Q113"/>
    <mergeCell ref="Q121:Q124"/>
    <mergeCell ref="Q134:Q137"/>
    <mergeCell ref="Q298:Q299"/>
    <mergeCell ref="N289:N290"/>
    <mergeCell ref="P278:P288"/>
    <mergeCell ref="Q514:Q515"/>
    <mergeCell ref="Q873:Q874"/>
    <mergeCell ref="L823:L825"/>
    <mergeCell ref="M823:M825"/>
    <mergeCell ref="J797:J798"/>
    <mergeCell ref="K797:K798"/>
    <mergeCell ref="L797:L798"/>
    <mergeCell ref="M797:M798"/>
    <mergeCell ref="Q861:Q868"/>
    <mergeCell ref="O797:O798"/>
    <mergeCell ref="P797:P798"/>
    <mergeCell ref="O826:O828"/>
    <mergeCell ref="P826:P828"/>
    <mergeCell ref="Q833:Q834"/>
    <mergeCell ref="Q843:Q844"/>
    <mergeCell ref="Q745:Q746"/>
    <mergeCell ref="Q638:Q639"/>
    <mergeCell ref="Q656:Q657"/>
    <mergeCell ref="Q658:Q659"/>
    <mergeCell ref="J782:J786"/>
    <mergeCell ref="K782:K786"/>
    <mergeCell ref="L782:L786"/>
    <mergeCell ref="M782:M786"/>
    <mergeCell ref="O782:O786"/>
    <mergeCell ref="Q797:Q798"/>
    <mergeCell ref="Q823:Q825"/>
    <mergeCell ref="Q826:Q828"/>
    <mergeCell ref="J823:J825"/>
    <mergeCell ref="K823:K825"/>
    <mergeCell ref="Q609:Q611"/>
    <mergeCell ref="Q616:Q621"/>
    <mergeCell ref="Q622:Q630"/>
    <mergeCell ref="Q760:Q763"/>
    <mergeCell ref="Q765:Q771"/>
    <mergeCell ref="Q772:Q773"/>
    <mergeCell ref="Q722:Q725"/>
    <mergeCell ref="Q732:Q733"/>
    <mergeCell ref="Q683:Q684"/>
    <mergeCell ref="Q709:Q711"/>
    <mergeCell ref="Q716:Q717"/>
    <mergeCell ref="Q782:Q786"/>
    <mergeCell ref="P782:P786"/>
    <mergeCell ref="P660:P663"/>
    <mergeCell ref="Q660:Q663"/>
    <mergeCell ref="Q718:Q720"/>
    <mergeCell ref="N660:N663"/>
    <mergeCell ref="O660:O663"/>
    <mergeCell ref="M709:M711"/>
    <mergeCell ref="Q332:Q333"/>
    <mergeCell ref="Q335:Q336"/>
    <mergeCell ref="Q341:Q343"/>
    <mergeCell ref="Q344:Q345"/>
    <mergeCell ref="Q322:Q328"/>
    <mergeCell ref="Q464:Q465"/>
    <mergeCell ref="Q466:Q469"/>
    <mergeCell ref="Q350:Q351"/>
    <mergeCell ref="Q366:Q368"/>
    <mergeCell ref="Q431:Q442"/>
    <mergeCell ref="Q450:Q452"/>
    <mergeCell ref="Q393:Q395"/>
    <mergeCell ref="Q397:Q408"/>
    <mergeCell ref="Q413:Q417"/>
    <mergeCell ref="Q419:Q422"/>
  </mergeCells>
  <conditionalFormatting sqref="P37">
    <cfRule type="colorScale" priority="3">
      <colorScale>
        <cfvo type="min"/>
        <cfvo type="max"/>
        <color rgb="FF57BB8A"/>
        <color rgb="FFFFFFFF"/>
      </colorScale>
    </cfRule>
  </conditionalFormatting>
  <conditionalFormatting sqref="B103">
    <cfRule type="notContainsBlanks" dxfId="0" priority="2">
      <formula>LEN(TRIM(B103))&gt;0</formula>
    </cfRule>
  </conditionalFormatting>
  <conditionalFormatting sqref="B651">
    <cfRule type="colorScale" priority="1">
      <colorScale>
        <cfvo type="min"/>
        <cfvo type="max"/>
        <color rgb="FF57BB8A"/>
        <color rgb="FFFFFFFF"/>
      </colorScale>
    </cfRule>
  </conditionalFormatting>
  <hyperlinks>
    <hyperlink ref="O383" r:id="rId1" xr:uid="{00000000-0004-0000-0000-000000000000}"/>
    <hyperlink ref="I461" r:id="rId2" display="https://login.consultant.ru/link/?rnd=E2B740A4C3B2D3B8AD35326A3F77019F&amp;req=doc&amp;base=LAW&amp;n=221376&amp;REFFIELD=134&amp;REFDST=100058&amp;REFDOC=4987106&amp;REFBASE=AOSB&amp;stat=refcode%3D16876%3Bindex%3D64&amp;date=04.12.2019" xr:uid="{00000000-0004-0000-0000-000001000000}"/>
    <hyperlink ref="I462" r:id="rId3" xr:uid="{00000000-0004-0000-0000-000002000000}"/>
    <hyperlink ref="I463" r:id="rId4" xr:uid="{00000000-0004-0000-0000-000003000000}"/>
    <hyperlink ref="I46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67"/>
  <sheetViews>
    <sheetView topLeftCell="F1" workbookViewId="0">
      <selection activeCell="L958" sqref="L958"/>
    </sheetView>
  </sheetViews>
  <sheetFormatPr defaultRowHeight="13.2" x14ac:dyDescent="0.25"/>
  <cols>
    <col min="1" max="1" width="10.44140625" customWidth="1"/>
    <col min="2" max="2" width="9.109375" customWidth="1"/>
    <col min="13" max="13" width="10.33203125" customWidth="1"/>
  </cols>
  <sheetData>
    <row r="1" spans="2:17" ht="13.8" thickBot="1" x14ac:dyDescent="0.3">
      <c r="B1" s="205">
        <v>-0.99419327409463043</v>
      </c>
      <c r="N1" s="205">
        <v>-0.99419327409463043</v>
      </c>
    </row>
    <row r="2" spans="2:17" x14ac:dyDescent="0.25">
      <c r="B2" s="205">
        <v>-0.98745098156054112</v>
      </c>
      <c r="D2" s="211" t="s">
        <v>2131</v>
      </c>
      <c r="E2" s="211" t="s">
        <v>2133</v>
      </c>
      <c r="N2" s="205">
        <v>-0.98745098156054112</v>
      </c>
      <c r="P2" s="211" t="s">
        <v>2131</v>
      </c>
      <c r="Q2" s="211" t="s">
        <v>2133</v>
      </c>
    </row>
    <row r="3" spans="2:17" x14ac:dyDescent="0.25">
      <c r="B3" s="205">
        <v>-0.97724886298698865</v>
      </c>
      <c r="D3" s="212">
        <v>-0.99419327409463043</v>
      </c>
      <c r="E3" s="209">
        <v>1</v>
      </c>
      <c r="N3" s="205">
        <v>-0.97724886298698865</v>
      </c>
      <c r="P3" s="212">
        <v>-0.99419327409463043</v>
      </c>
      <c r="Q3" s="209">
        <v>1</v>
      </c>
    </row>
    <row r="4" spans="2:17" x14ac:dyDescent="0.25">
      <c r="B4" s="205">
        <v>-0.96909039217361781</v>
      </c>
      <c r="D4" s="212">
        <v>-0.77151707559743188</v>
      </c>
      <c r="E4" s="209">
        <v>164</v>
      </c>
      <c r="N4" s="205">
        <v>-0.96909039217361781</v>
      </c>
      <c r="P4" s="212">
        <v>-0.96117666350891751</v>
      </c>
      <c r="Q4" s="209">
        <v>3</v>
      </c>
    </row>
    <row r="5" spans="2:17" x14ac:dyDescent="0.25">
      <c r="B5" s="205">
        <v>-0.96104387681571157</v>
      </c>
      <c r="D5" s="212">
        <v>-0.54884087710023333</v>
      </c>
      <c r="E5" s="209">
        <v>334</v>
      </c>
      <c r="N5" s="205">
        <v>-0.96104387681571157</v>
      </c>
      <c r="P5" s="212">
        <v>-0.92816005292320458</v>
      </c>
      <c r="Q5" s="209">
        <v>12</v>
      </c>
    </row>
    <row r="6" spans="2:17" x14ac:dyDescent="0.25">
      <c r="B6" s="205">
        <v>-0.95802892141771356</v>
      </c>
      <c r="D6" s="212">
        <v>-0.32616467860303489</v>
      </c>
      <c r="E6" s="209">
        <v>286</v>
      </c>
      <c r="N6" s="205">
        <v>-0.95802892141771356</v>
      </c>
      <c r="P6" s="212">
        <v>-0.89514344233749166</v>
      </c>
      <c r="Q6" s="209">
        <v>22</v>
      </c>
    </row>
    <row r="7" spans="2:17" x14ac:dyDescent="0.25">
      <c r="B7" s="205">
        <v>-0.95681371771229906</v>
      </c>
      <c r="D7" s="212">
        <v>-0.10348848010583633</v>
      </c>
      <c r="E7" s="209">
        <v>116</v>
      </c>
      <c r="N7" s="205">
        <v>-0.95681371771229906</v>
      </c>
      <c r="P7" s="212">
        <v>-0.86212683175177873</v>
      </c>
      <c r="Q7" s="209">
        <v>23</v>
      </c>
    </row>
    <row r="8" spans="2:17" x14ac:dyDescent="0.25">
      <c r="B8" s="205">
        <v>-0.95560365041833151</v>
      </c>
      <c r="D8" s="212">
        <v>0.11918771839136211</v>
      </c>
      <c r="E8" s="209">
        <v>41</v>
      </c>
      <c r="N8" s="205">
        <v>-0.95560365041833151</v>
      </c>
      <c r="P8" s="212">
        <v>-0.82911022116606581</v>
      </c>
      <c r="Q8" s="209">
        <v>35</v>
      </c>
    </row>
    <row r="9" spans="2:17" x14ac:dyDescent="0.25">
      <c r="B9" s="205">
        <v>-0.94901079136690647</v>
      </c>
      <c r="D9" s="212">
        <v>0.34186391688856066</v>
      </c>
      <c r="E9" s="209">
        <v>4</v>
      </c>
      <c r="N9" s="205">
        <v>-0.94901079136690647</v>
      </c>
      <c r="P9" s="212">
        <v>-0.79609361058035288</v>
      </c>
      <c r="Q9" s="209">
        <v>44</v>
      </c>
    </row>
    <row r="10" spans="2:17" x14ac:dyDescent="0.25">
      <c r="B10" s="205">
        <v>-0.94514482504151032</v>
      </c>
      <c r="D10" s="212">
        <v>0.56454011538575921</v>
      </c>
      <c r="E10" s="209">
        <v>4</v>
      </c>
      <c r="N10" s="205">
        <v>-0.94514482504151032</v>
      </c>
      <c r="P10" s="212">
        <v>-0.76307699999463996</v>
      </c>
      <c r="Q10" s="209">
        <v>40</v>
      </c>
    </row>
    <row r="11" spans="2:17" x14ac:dyDescent="0.25">
      <c r="B11" s="205">
        <v>-0.94368029064002013</v>
      </c>
      <c r="D11" s="212">
        <v>0.78721631388295776</v>
      </c>
      <c r="E11" s="209">
        <v>3</v>
      </c>
      <c r="N11" s="205">
        <v>-0.94368029064002013</v>
      </c>
      <c r="P11" s="212">
        <v>-0.73006038940892704</v>
      </c>
      <c r="Q11" s="209">
        <v>39</v>
      </c>
    </row>
    <row r="12" spans="2:17" x14ac:dyDescent="0.25">
      <c r="B12" s="205">
        <v>-0.94350433831088809</v>
      </c>
      <c r="D12" s="212">
        <v>1.0098925123801561</v>
      </c>
      <c r="E12" s="209">
        <v>2</v>
      </c>
      <c r="N12" s="205">
        <v>-0.94350433831088809</v>
      </c>
      <c r="P12" s="212">
        <v>-0.69704377882321411</v>
      </c>
      <c r="Q12" s="209">
        <v>64</v>
      </c>
    </row>
    <row r="13" spans="2:17" x14ac:dyDescent="0.25">
      <c r="B13" s="205">
        <v>-0.93794417725449886</v>
      </c>
      <c r="D13" s="212">
        <v>1.2325687108773546</v>
      </c>
      <c r="E13" s="209">
        <v>1</v>
      </c>
      <c r="N13" s="205">
        <v>-0.93794417725449886</v>
      </c>
      <c r="P13" s="212">
        <v>-0.66402716823750119</v>
      </c>
      <c r="Q13" s="209">
        <v>46</v>
      </c>
    </row>
    <row r="14" spans="2:17" x14ac:dyDescent="0.25">
      <c r="B14" s="205">
        <v>-0.93011672627638065</v>
      </c>
      <c r="D14" s="212">
        <v>1.4552449093745532</v>
      </c>
      <c r="E14" s="209">
        <v>1</v>
      </c>
      <c r="N14" s="205">
        <v>-0.93011672627638065</v>
      </c>
      <c r="P14" s="212">
        <v>-0.63101055765178826</v>
      </c>
      <c r="Q14" s="209">
        <v>61</v>
      </c>
    </row>
    <row r="15" spans="2:17" x14ac:dyDescent="0.25">
      <c r="B15" s="205">
        <v>-0.92970190064303615</v>
      </c>
      <c r="D15" s="212">
        <v>1.6779211078717517</v>
      </c>
      <c r="E15" s="209">
        <v>0</v>
      </c>
      <c r="N15" s="205">
        <v>-0.92970190064303615</v>
      </c>
      <c r="P15" s="212">
        <v>-0.59799394706607534</v>
      </c>
      <c r="Q15" s="209">
        <v>58</v>
      </c>
    </row>
    <row r="16" spans="2:17" x14ac:dyDescent="0.25">
      <c r="B16" s="205">
        <v>-0.92897779893332411</v>
      </c>
      <c r="D16" s="212">
        <v>1.9005973063689503</v>
      </c>
      <c r="E16" s="209">
        <v>2</v>
      </c>
      <c r="N16" s="205">
        <v>-0.92897779893332411</v>
      </c>
      <c r="P16" s="212">
        <v>-0.56497733648036241</v>
      </c>
      <c r="Q16" s="209">
        <v>35</v>
      </c>
    </row>
    <row r="17" spans="2:17" x14ac:dyDescent="0.25">
      <c r="B17" s="205">
        <v>-0.92449267333995755</v>
      </c>
      <c r="D17" s="212">
        <v>2.1232735048661491</v>
      </c>
      <c r="E17" s="209">
        <v>0</v>
      </c>
      <c r="N17" s="205">
        <v>-0.92449267333995755</v>
      </c>
      <c r="P17" s="212">
        <v>-0.53196072589464949</v>
      </c>
      <c r="Q17" s="209">
        <v>46</v>
      </c>
    </row>
    <row r="18" spans="2:17" x14ac:dyDescent="0.25">
      <c r="B18" s="205">
        <v>-0.92348781147948855</v>
      </c>
      <c r="D18" s="212">
        <v>2.3459497033633472</v>
      </c>
      <c r="E18" s="209">
        <v>0</v>
      </c>
      <c r="N18" s="205">
        <v>-0.92348781147948855</v>
      </c>
      <c r="P18" s="212">
        <v>-0.49894411530893656</v>
      </c>
      <c r="Q18" s="209">
        <v>40</v>
      </c>
    </row>
    <row r="19" spans="2:17" x14ac:dyDescent="0.25">
      <c r="B19" s="205">
        <v>-0.92300434146263555</v>
      </c>
      <c r="D19" s="212">
        <v>2.5686259018605462</v>
      </c>
      <c r="E19" s="209">
        <v>0</v>
      </c>
      <c r="N19" s="205">
        <v>-0.92300434146263555</v>
      </c>
      <c r="P19" s="212">
        <v>-0.46592750472322364</v>
      </c>
      <c r="Q19" s="209">
        <v>46</v>
      </c>
    </row>
    <row r="20" spans="2:17" x14ac:dyDescent="0.25">
      <c r="B20" s="205">
        <v>-0.92260002365452753</v>
      </c>
      <c r="D20" s="212">
        <v>2.7913021003577443</v>
      </c>
      <c r="E20" s="209">
        <v>0</v>
      </c>
      <c r="N20" s="205">
        <v>-0.92260002365452753</v>
      </c>
      <c r="P20" s="212">
        <v>-0.43291089413751072</v>
      </c>
      <c r="Q20" s="209">
        <v>54</v>
      </c>
    </row>
    <row r="21" spans="2:17" x14ac:dyDescent="0.25">
      <c r="B21" s="205">
        <v>-0.9201869187115097</v>
      </c>
      <c r="D21" s="212">
        <v>3.0139782988549424</v>
      </c>
      <c r="E21" s="209">
        <v>1</v>
      </c>
      <c r="N21" s="205">
        <v>-0.9201869187115097</v>
      </c>
      <c r="P21" s="212">
        <v>-0.39989428355179779</v>
      </c>
      <c r="Q21" s="209">
        <v>42</v>
      </c>
    </row>
    <row r="22" spans="2:17" x14ac:dyDescent="0.25">
      <c r="B22" s="205">
        <v>-0.9183347182793884</v>
      </c>
      <c r="D22" s="212">
        <v>3.2366544973521414</v>
      </c>
      <c r="E22" s="209">
        <v>0</v>
      </c>
      <c r="N22" s="205">
        <v>-0.9183347182793884</v>
      </c>
      <c r="P22" s="212">
        <v>-0.36687767296608487</v>
      </c>
      <c r="Q22" s="209">
        <v>35</v>
      </c>
    </row>
    <row r="23" spans="2:17" x14ac:dyDescent="0.25">
      <c r="B23" s="205">
        <v>-0.91785522820297738</v>
      </c>
      <c r="D23" s="212">
        <v>3.4593306958493395</v>
      </c>
      <c r="E23" s="209">
        <v>0</v>
      </c>
      <c r="N23" s="205">
        <v>-0.91785522820297738</v>
      </c>
      <c r="P23" s="212">
        <v>-0.33386106238037194</v>
      </c>
      <c r="Q23" s="209">
        <v>33</v>
      </c>
    </row>
    <row r="24" spans="2:17" x14ac:dyDescent="0.25">
      <c r="B24" s="205">
        <v>-0.91598064215367392</v>
      </c>
      <c r="D24" s="212">
        <v>3.6820068943465385</v>
      </c>
      <c r="E24" s="209">
        <v>0</v>
      </c>
      <c r="N24" s="205">
        <v>-0.91598064215367392</v>
      </c>
      <c r="P24" s="212">
        <v>-0.30084445179465902</v>
      </c>
      <c r="Q24" s="209">
        <v>25</v>
      </c>
    </row>
    <row r="25" spans="2:17" x14ac:dyDescent="0.25">
      <c r="B25" s="205">
        <v>-0.91543064706454924</v>
      </c>
      <c r="D25" s="212">
        <v>3.9046830928437366</v>
      </c>
      <c r="E25" s="209">
        <v>0</v>
      </c>
      <c r="N25" s="205">
        <v>-0.91543064706454924</v>
      </c>
      <c r="P25" s="212">
        <v>-0.26782784120894609</v>
      </c>
      <c r="Q25" s="209">
        <v>23</v>
      </c>
    </row>
    <row r="26" spans="2:17" x14ac:dyDescent="0.25">
      <c r="B26" s="205">
        <v>-0.91180276172662533</v>
      </c>
      <c r="D26" s="212">
        <v>4.1273592913409356</v>
      </c>
      <c r="E26" s="209">
        <v>0</v>
      </c>
      <c r="N26" s="205">
        <v>-0.91180276172662533</v>
      </c>
      <c r="P26" s="212">
        <v>-0.23481123062323317</v>
      </c>
      <c r="Q26" s="209">
        <v>17</v>
      </c>
    </row>
    <row r="27" spans="2:17" x14ac:dyDescent="0.25">
      <c r="B27" s="205">
        <v>-0.91147548840444115</v>
      </c>
      <c r="D27" s="212">
        <v>4.3500354898381337</v>
      </c>
      <c r="E27" s="209">
        <v>0</v>
      </c>
      <c r="N27" s="205">
        <v>-0.91147548840444115</v>
      </c>
      <c r="P27" s="212">
        <v>-0.20179462003752024</v>
      </c>
      <c r="Q27" s="209">
        <v>19</v>
      </c>
    </row>
    <row r="28" spans="2:17" x14ac:dyDescent="0.25">
      <c r="B28" s="205">
        <v>-0.91025082306036065</v>
      </c>
      <c r="D28" s="212">
        <v>4.5727116883353327</v>
      </c>
      <c r="E28" s="209">
        <v>0</v>
      </c>
      <c r="N28" s="205">
        <v>-0.91025082306036065</v>
      </c>
      <c r="P28" s="212">
        <v>-0.16877800945180732</v>
      </c>
      <c r="Q28" s="209">
        <v>11</v>
      </c>
    </row>
    <row r="29" spans="2:17" x14ac:dyDescent="0.25">
      <c r="B29" s="205">
        <v>-0.9084936267604411</v>
      </c>
      <c r="D29" s="212">
        <v>4.7953878868325308</v>
      </c>
      <c r="E29" s="209">
        <v>0</v>
      </c>
      <c r="N29" s="205">
        <v>-0.9084936267604411</v>
      </c>
      <c r="P29" s="212">
        <v>-0.1357613988660944</v>
      </c>
      <c r="Q29" s="209">
        <v>15</v>
      </c>
    </row>
    <row r="30" spans="2:17" x14ac:dyDescent="0.25">
      <c r="B30" s="205">
        <v>-0.90191916756677792</v>
      </c>
      <c r="D30" s="212">
        <v>5.0180640853297298</v>
      </c>
      <c r="E30" s="209">
        <v>0</v>
      </c>
      <c r="N30" s="205">
        <v>-0.90191916756677792</v>
      </c>
      <c r="P30" s="212">
        <v>-0.10274478828038147</v>
      </c>
      <c r="Q30" s="209">
        <v>12</v>
      </c>
    </row>
    <row r="31" spans="2:17" x14ac:dyDescent="0.25">
      <c r="B31" s="205">
        <v>-0.90124911548590836</v>
      </c>
      <c r="D31" s="212">
        <v>5.2407402838269279</v>
      </c>
      <c r="E31" s="209">
        <v>0</v>
      </c>
      <c r="N31" s="205">
        <v>-0.90124911548590836</v>
      </c>
      <c r="P31" s="212">
        <v>-6.9728177694668547E-2</v>
      </c>
      <c r="Q31" s="209">
        <v>5</v>
      </c>
    </row>
    <row r="32" spans="2:17" x14ac:dyDescent="0.25">
      <c r="B32" s="205">
        <v>-0.90026885855406225</v>
      </c>
      <c r="D32" s="212">
        <v>5.4634164823241269</v>
      </c>
      <c r="E32" s="209">
        <v>0</v>
      </c>
      <c r="N32" s="205">
        <v>-0.90026885855406225</v>
      </c>
      <c r="P32" s="212">
        <v>-3.6711567108955623E-2</v>
      </c>
      <c r="Q32" s="209">
        <v>9</v>
      </c>
    </row>
    <row r="33" spans="2:17" ht="13.8" thickBot="1" x14ac:dyDescent="0.3">
      <c r="B33" s="205">
        <v>-0.89928909527415224</v>
      </c>
      <c r="D33" s="212">
        <v>5.686092680821325</v>
      </c>
      <c r="E33" s="209">
        <v>0</v>
      </c>
      <c r="N33" s="205">
        <v>-0.89928909527415224</v>
      </c>
      <c r="P33" s="219">
        <v>-4.0000000000000001E-3</v>
      </c>
      <c r="Q33" s="210">
        <v>15</v>
      </c>
    </row>
    <row r="34" spans="2:17" ht="13.8" thickBot="1" x14ac:dyDescent="0.3">
      <c r="B34" s="205">
        <v>-0.89889149156903803</v>
      </c>
      <c r="D34" s="210" t="s">
        <v>2132</v>
      </c>
      <c r="E34" s="210">
        <v>1</v>
      </c>
      <c r="N34" s="205">
        <v>-0.89889149156903803</v>
      </c>
    </row>
    <row r="35" spans="2:17" x14ac:dyDescent="0.25">
      <c r="B35" s="205">
        <v>-0.89870615386221953</v>
      </c>
      <c r="N35" s="205">
        <v>-0.89870615386221953</v>
      </c>
    </row>
    <row r="36" spans="2:17" x14ac:dyDescent="0.25">
      <c r="B36" s="205">
        <v>-0.89742874143532114</v>
      </c>
      <c r="N36" s="205">
        <v>-0.89742874143532114</v>
      </c>
    </row>
    <row r="37" spans="2:17" x14ac:dyDescent="0.25">
      <c r="B37" s="205">
        <v>-0.89626817195312936</v>
      </c>
      <c r="N37" s="205">
        <v>-0.89626817195312936</v>
      </c>
    </row>
    <row r="38" spans="2:17" x14ac:dyDescent="0.25">
      <c r="B38" s="205">
        <v>-0.89620042753809914</v>
      </c>
      <c r="N38" s="205">
        <v>-0.89620042753809914</v>
      </c>
    </row>
    <row r="39" spans="2:17" x14ac:dyDescent="0.25">
      <c r="B39" s="205">
        <v>-0.89431246159209699</v>
      </c>
      <c r="N39" s="205">
        <v>-0.89431246159209699</v>
      </c>
    </row>
    <row r="40" spans="2:17" x14ac:dyDescent="0.25">
      <c r="B40" s="205">
        <v>-0.89266586995972208</v>
      </c>
      <c r="N40" s="205">
        <v>-0.89266586995972208</v>
      </c>
    </row>
    <row r="41" spans="2:17" x14ac:dyDescent="0.25">
      <c r="B41" s="205">
        <v>-0.89208581684072108</v>
      </c>
      <c r="N41" s="205">
        <v>-0.89208581684072108</v>
      </c>
    </row>
    <row r="42" spans="2:17" x14ac:dyDescent="0.25">
      <c r="B42" s="205">
        <v>-0.88851699979594778</v>
      </c>
      <c r="N42" s="205">
        <v>-0.88851699979594778</v>
      </c>
    </row>
    <row r="43" spans="2:17" x14ac:dyDescent="0.25">
      <c r="B43" s="205">
        <v>-0.88819825273067299</v>
      </c>
      <c r="N43" s="205">
        <v>-0.88819825273067299</v>
      </c>
    </row>
    <row r="44" spans="2:17" x14ac:dyDescent="0.25">
      <c r="B44" s="205">
        <v>-0.88706642902109101</v>
      </c>
      <c r="N44" s="205">
        <v>-0.88706642902109101</v>
      </c>
    </row>
    <row r="45" spans="2:17" x14ac:dyDescent="0.25">
      <c r="B45" s="205">
        <v>-0.88446632629247601</v>
      </c>
      <c r="N45" s="205">
        <v>-0.88446632629247601</v>
      </c>
    </row>
    <row r="46" spans="2:17" x14ac:dyDescent="0.25">
      <c r="B46" s="205">
        <v>-0.88443468671477277</v>
      </c>
      <c r="N46" s="205">
        <v>-0.88443468671477277</v>
      </c>
    </row>
    <row r="47" spans="2:17" x14ac:dyDescent="0.25">
      <c r="B47" s="205">
        <v>-0.88418602283554515</v>
      </c>
      <c r="N47" s="205">
        <v>-0.88418602283554515</v>
      </c>
    </row>
    <row r="48" spans="2:17" x14ac:dyDescent="0.25">
      <c r="B48" s="205">
        <v>-0.8813465422550264</v>
      </c>
      <c r="N48" s="205">
        <v>-0.8813465422550264</v>
      </c>
    </row>
    <row r="49" spans="2:14" x14ac:dyDescent="0.25">
      <c r="B49" s="205">
        <v>-0.88093564864135521</v>
      </c>
      <c r="N49" s="205">
        <v>-0.88093564864135521</v>
      </c>
    </row>
    <row r="50" spans="2:14" x14ac:dyDescent="0.25">
      <c r="B50" s="205">
        <v>-0.88050161287387596</v>
      </c>
      <c r="N50" s="205">
        <v>-0.88050161287387596</v>
      </c>
    </row>
    <row r="51" spans="2:14" x14ac:dyDescent="0.25">
      <c r="B51" s="205">
        <v>-0.88012980265756358</v>
      </c>
      <c r="N51" s="205">
        <v>-0.88012980265756358</v>
      </c>
    </row>
    <row r="52" spans="2:14" x14ac:dyDescent="0.25">
      <c r="B52" s="205">
        <v>-0.87908177437243828</v>
      </c>
      <c r="N52" s="205">
        <v>-0.87908177437243828</v>
      </c>
    </row>
    <row r="53" spans="2:14" x14ac:dyDescent="0.25">
      <c r="B53" s="205">
        <v>-0.87731892887707696</v>
      </c>
      <c r="N53" s="205">
        <v>-0.87731892887707696</v>
      </c>
    </row>
    <row r="54" spans="2:14" x14ac:dyDescent="0.25">
      <c r="B54" s="205">
        <v>-0.87505146347768636</v>
      </c>
      <c r="N54" s="205">
        <v>-0.87505146347768636</v>
      </c>
    </row>
    <row r="55" spans="2:14" x14ac:dyDescent="0.25">
      <c r="B55" s="205">
        <v>-0.87499808093105413</v>
      </c>
      <c r="N55" s="205">
        <v>-0.87499808093105413</v>
      </c>
    </row>
    <row r="56" spans="2:14" x14ac:dyDescent="0.25">
      <c r="B56" s="205">
        <v>-0.87481509242136468</v>
      </c>
      <c r="N56" s="205">
        <v>-0.87481509242136468</v>
      </c>
    </row>
    <row r="57" spans="2:14" x14ac:dyDescent="0.25">
      <c r="B57" s="205">
        <v>-0.87470008273529554</v>
      </c>
      <c r="N57" s="205">
        <v>-0.87470008273529554</v>
      </c>
    </row>
    <row r="58" spans="2:14" x14ac:dyDescent="0.25">
      <c r="B58" s="205">
        <v>-0.87229305548712466</v>
      </c>
      <c r="N58" s="205">
        <v>-0.87229305548712466</v>
      </c>
    </row>
    <row r="59" spans="2:14" x14ac:dyDescent="0.25">
      <c r="B59" s="205">
        <v>-0.86789460280275454</v>
      </c>
      <c r="N59" s="205">
        <v>-0.86789460280275454</v>
      </c>
    </row>
    <row r="60" spans="2:14" x14ac:dyDescent="0.25">
      <c r="B60" s="205">
        <v>-0.86786208133725606</v>
      </c>
      <c r="N60" s="205">
        <v>-0.86786208133725606</v>
      </c>
    </row>
    <row r="61" spans="2:14" x14ac:dyDescent="0.25">
      <c r="B61" s="205">
        <v>-0.86677928080450295</v>
      </c>
      <c r="N61" s="205">
        <v>-0.86677928080450295</v>
      </c>
    </row>
    <row r="62" spans="2:14" x14ac:dyDescent="0.25">
      <c r="B62" s="205">
        <v>-0.86175869616622913</v>
      </c>
      <c r="N62" s="205">
        <v>-0.86175869616622913</v>
      </c>
    </row>
    <row r="63" spans="2:14" x14ac:dyDescent="0.25">
      <c r="B63" s="205">
        <v>-0.86021105733837078</v>
      </c>
      <c r="N63" s="205">
        <v>-0.86021105733837078</v>
      </c>
    </row>
    <row r="64" spans="2:14" x14ac:dyDescent="0.25">
      <c r="B64" s="205">
        <v>-0.85850092900240627</v>
      </c>
      <c r="N64" s="205">
        <v>-0.85850092900240627</v>
      </c>
    </row>
    <row r="65" spans="2:14" x14ac:dyDescent="0.25">
      <c r="B65" s="205">
        <v>-0.858244668278484</v>
      </c>
      <c r="N65" s="205">
        <v>-0.858244668278484</v>
      </c>
    </row>
    <row r="66" spans="2:14" x14ac:dyDescent="0.25">
      <c r="B66" s="205">
        <v>-0.85813768796699597</v>
      </c>
      <c r="N66" s="205">
        <v>-0.85813768796699597</v>
      </c>
    </row>
    <row r="67" spans="2:14" x14ac:dyDescent="0.25">
      <c r="B67" s="205">
        <v>-0.85693191864923313</v>
      </c>
      <c r="N67" s="205">
        <v>-0.85693191864923313</v>
      </c>
    </row>
    <row r="68" spans="2:14" x14ac:dyDescent="0.25">
      <c r="B68" s="205">
        <v>-0.85619513557729965</v>
      </c>
      <c r="N68" s="205">
        <v>-0.85619513557729965</v>
      </c>
    </row>
    <row r="69" spans="2:14" x14ac:dyDescent="0.25">
      <c r="B69" s="205">
        <v>-0.85579022897664181</v>
      </c>
      <c r="N69" s="205">
        <v>-0.85579022897664181</v>
      </c>
    </row>
    <row r="70" spans="2:14" x14ac:dyDescent="0.25">
      <c r="B70" s="205">
        <v>-0.85421204721663591</v>
      </c>
      <c r="N70" s="205">
        <v>-0.85421204721663591</v>
      </c>
    </row>
    <row r="71" spans="2:14" x14ac:dyDescent="0.25">
      <c r="B71" s="205">
        <v>-0.8520656231967465</v>
      </c>
      <c r="N71" s="205">
        <v>-0.8520656231967465</v>
      </c>
    </row>
    <row r="72" spans="2:14" x14ac:dyDescent="0.25">
      <c r="B72" s="205">
        <v>-0.84692030567168419</v>
      </c>
      <c r="N72" s="205">
        <v>-0.84692030567168419</v>
      </c>
    </row>
    <row r="73" spans="2:14" x14ac:dyDescent="0.25">
      <c r="B73" s="205">
        <v>-0.84618327916020331</v>
      </c>
      <c r="N73" s="205">
        <v>-0.84618327916020331</v>
      </c>
    </row>
    <row r="74" spans="2:14" x14ac:dyDescent="0.25">
      <c r="B74" s="205">
        <v>-0.84440148645229596</v>
      </c>
      <c r="N74" s="205">
        <v>-0.84440148645229596</v>
      </c>
    </row>
    <row r="75" spans="2:14" x14ac:dyDescent="0.25">
      <c r="B75" s="205">
        <v>-0.84412731027079424</v>
      </c>
      <c r="N75" s="205">
        <v>-0.84412731027079424</v>
      </c>
    </row>
    <row r="76" spans="2:14" x14ac:dyDescent="0.25">
      <c r="B76" s="205">
        <v>-0.84402414678070115</v>
      </c>
      <c r="N76" s="205">
        <v>-0.84402414678070115</v>
      </c>
    </row>
    <row r="77" spans="2:14" x14ac:dyDescent="0.25">
      <c r="B77" s="205">
        <v>-0.84396047385791051</v>
      </c>
      <c r="N77" s="205">
        <v>-0.84396047385791051</v>
      </c>
    </row>
    <row r="78" spans="2:14" x14ac:dyDescent="0.25">
      <c r="B78" s="205">
        <v>-0.84383731261777184</v>
      </c>
      <c r="N78" s="205">
        <v>-0.84383731261777184</v>
      </c>
    </row>
    <row r="79" spans="2:14" x14ac:dyDescent="0.25">
      <c r="B79" s="205">
        <v>-0.84349747744667503</v>
      </c>
      <c r="N79" s="205">
        <v>-0.84349747744667503</v>
      </c>
    </row>
    <row r="80" spans="2:14" x14ac:dyDescent="0.25">
      <c r="B80" s="205">
        <v>-0.84132707535332685</v>
      </c>
      <c r="N80" s="205">
        <v>-0.84132707535332685</v>
      </c>
    </row>
    <row r="81" spans="2:14" x14ac:dyDescent="0.25">
      <c r="B81" s="205">
        <v>-0.8410032089552778</v>
      </c>
      <c r="N81" s="205">
        <v>-0.8410032089552778</v>
      </c>
    </row>
    <row r="82" spans="2:14" x14ac:dyDescent="0.25">
      <c r="B82" s="205">
        <v>-0.84018514449664061</v>
      </c>
      <c r="N82" s="205">
        <v>-0.84018514449664061</v>
      </c>
    </row>
    <row r="83" spans="2:14" x14ac:dyDescent="0.25">
      <c r="B83" s="205">
        <v>-0.8399768942247271</v>
      </c>
      <c r="N83" s="205">
        <v>-0.8399768942247271</v>
      </c>
    </row>
    <row r="84" spans="2:14" x14ac:dyDescent="0.25">
      <c r="B84" s="205">
        <v>-0.83907822400839815</v>
      </c>
      <c r="N84" s="205">
        <v>-0.83907822400839815</v>
      </c>
    </row>
    <row r="85" spans="2:14" x14ac:dyDescent="0.25">
      <c r="B85" s="205">
        <v>-0.83832593209689144</v>
      </c>
      <c r="N85" s="205">
        <v>-0.83832593209689144</v>
      </c>
    </row>
    <row r="86" spans="2:14" x14ac:dyDescent="0.25">
      <c r="B86" s="205">
        <v>-0.83776960830812675</v>
      </c>
      <c r="N86" s="205">
        <v>-0.83776960830812675</v>
      </c>
    </row>
    <row r="87" spans="2:14" x14ac:dyDescent="0.25">
      <c r="B87" s="205">
        <v>-0.83684861128257115</v>
      </c>
      <c r="N87" s="205">
        <v>-0.83684861128257115</v>
      </c>
    </row>
    <row r="88" spans="2:14" x14ac:dyDescent="0.25">
      <c r="B88" s="205">
        <v>-0.83680121359134907</v>
      </c>
      <c r="N88" s="205">
        <v>-0.83680121359134907</v>
      </c>
    </row>
    <row r="89" spans="2:14" x14ac:dyDescent="0.25">
      <c r="B89" s="205">
        <v>-0.83676125304246962</v>
      </c>
      <c r="N89" s="205">
        <v>-0.83676125304246962</v>
      </c>
    </row>
    <row r="90" spans="2:14" x14ac:dyDescent="0.25">
      <c r="B90" s="205">
        <v>-0.83589546462630426</v>
      </c>
      <c r="N90" s="205">
        <v>-0.83589546462630426</v>
      </c>
    </row>
    <row r="91" spans="2:14" x14ac:dyDescent="0.25">
      <c r="B91" s="205">
        <v>-0.83465412965856356</v>
      </c>
      <c r="N91" s="205">
        <v>-0.83465412965856356</v>
      </c>
    </row>
    <row r="92" spans="2:14" x14ac:dyDescent="0.25">
      <c r="B92" s="205">
        <v>-0.83443914467701452</v>
      </c>
      <c r="N92" s="205">
        <v>-0.83443914467701452</v>
      </c>
    </row>
    <row r="93" spans="2:14" x14ac:dyDescent="0.25">
      <c r="B93" s="205">
        <v>-0.83432784468794918</v>
      </c>
      <c r="N93" s="205">
        <v>-0.83432784468794918</v>
      </c>
    </row>
    <row r="94" spans="2:14" x14ac:dyDescent="0.25">
      <c r="B94" s="205">
        <v>-0.83389955484441847</v>
      </c>
      <c r="N94" s="205">
        <v>-0.83389955484441847</v>
      </c>
    </row>
    <row r="95" spans="2:14" x14ac:dyDescent="0.25">
      <c r="B95" s="205">
        <v>-0.83146644294562178</v>
      </c>
      <c r="N95" s="205">
        <v>-0.83146644294562178</v>
      </c>
    </row>
    <row r="96" spans="2:14" x14ac:dyDescent="0.25">
      <c r="B96" s="205">
        <v>-0.82918759013833054</v>
      </c>
      <c r="N96" s="205">
        <v>-0.82918759013833054</v>
      </c>
    </row>
    <row r="97" spans="2:14" x14ac:dyDescent="0.25">
      <c r="B97" s="205">
        <v>-0.82740934811420808</v>
      </c>
      <c r="N97" s="205">
        <v>-0.82740934811420808</v>
      </c>
    </row>
    <row r="98" spans="2:14" x14ac:dyDescent="0.25">
      <c r="B98" s="205">
        <v>-0.82735054346782488</v>
      </c>
      <c r="N98" s="205">
        <v>-0.82735054346782488</v>
      </c>
    </row>
    <row r="99" spans="2:14" x14ac:dyDescent="0.25">
      <c r="B99" s="205">
        <v>-0.82717438130767929</v>
      </c>
      <c r="N99" s="205">
        <v>-0.82717438130767929</v>
      </c>
    </row>
    <row r="100" spans="2:14" x14ac:dyDescent="0.25">
      <c r="B100" s="205">
        <v>-0.82538764938127507</v>
      </c>
      <c r="N100" s="205">
        <v>-0.82538764938127507</v>
      </c>
    </row>
    <row r="101" spans="2:14" x14ac:dyDescent="0.25">
      <c r="B101" s="205">
        <v>-0.82376956076999486</v>
      </c>
      <c r="N101" s="205">
        <v>-0.82376956076999486</v>
      </c>
    </row>
    <row r="102" spans="2:14" x14ac:dyDescent="0.25">
      <c r="B102" s="205">
        <v>-0.82106191571074549</v>
      </c>
      <c r="N102" s="205">
        <v>-0.82106191571074549</v>
      </c>
    </row>
    <row r="103" spans="2:14" x14ac:dyDescent="0.25">
      <c r="B103" s="205">
        <v>-0.82061997560975608</v>
      </c>
      <c r="N103" s="205">
        <v>-0.82061997560975608</v>
      </c>
    </row>
    <row r="104" spans="2:14" x14ac:dyDescent="0.25">
      <c r="B104" s="205">
        <v>-0.81958034427399529</v>
      </c>
      <c r="N104" s="205">
        <v>-0.81958034427399529</v>
      </c>
    </row>
    <row r="105" spans="2:14" x14ac:dyDescent="0.25">
      <c r="B105" s="205">
        <v>-0.81916082495174236</v>
      </c>
      <c r="N105" s="205">
        <v>-0.81916082495174236</v>
      </c>
    </row>
    <row r="106" spans="2:14" x14ac:dyDescent="0.25">
      <c r="B106" s="205">
        <v>-0.81825960258705632</v>
      </c>
      <c r="N106" s="205">
        <v>-0.81825960258705632</v>
      </c>
    </row>
    <row r="107" spans="2:14" x14ac:dyDescent="0.25">
      <c r="B107" s="205">
        <v>-0.81797053407798836</v>
      </c>
      <c r="N107" s="205">
        <v>-0.81797053407798836</v>
      </c>
    </row>
    <row r="108" spans="2:14" x14ac:dyDescent="0.25">
      <c r="B108" s="205">
        <v>-0.81705958578379667</v>
      </c>
      <c r="N108" s="205">
        <v>-0.81705958578379667</v>
      </c>
    </row>
    <row r="109" spans="2:14" x14ac:dyDescent="0.25">
      <c r="B109" s="205">
        <v>-0.81705094751251228</v>
      </c>
      <c r="N109" s="205">
        <v>-0.81705094751251228</v>
      </c>
    </row>
    <row r="110" spans="2:14" x14ac:dyDescent="0.25">
      <c r="B110" s="205">
        <v>-0.81672434049397902</v>
      </c>
      <c r="N110" s="205">
        <v>-0.81672434049397902</v>
      </c>
    </row>
    <row r="111" spans="2:14" x14ac:dyDescent="0.25">
      <c r="B111" s="205">
        <v>-0.81616601569629688</v>
      </c>
      <c r="N111" s="205">
        <v>-0.81616601569629688</v>
      </c>
    </row>
    <row r="112" spans="2:14" x14ac:dyDescent="0.25">
      <c r="B112" s="205">
        <v>-0.81506458382172653</v>
      </c>
      <c r="N112" s="205">
        <v>-0.81506458382172653</v>
      </c>
    </row>
    <row r="113" spans="2:14" x14ac:dyDescent="0.25">
      <c r="B113" s="205">
        <v>-0.81492388938129157</v>
      </c>
      <c r="N113" s="205">
        <v>-0.81492388938129157</v>
      </c>
    </row>
    <row r="114" spans="2:14" x14ac:dyDescent="0.25">
      <c r="B114" s="205">
        <v>-0.812614962975027</v>
      </c>
      <c r="N114" s="205">
        <v>-0.812614962975027</v>
      </c>
    </row>
    <row r="115" spans="2:14" x14ac:dyDescent="0.25">
      <c r="B115" s="205">
        <v>-0.81117080653409779</v>
      </c>
      <c r="N115" s="205">
        <v>-0.81117080653409779</v>
      </c>
    </row>
    <row r="116" spans="2:14" x14ac:dyDescent="0.25">
      <c r="B116" s="205">
        <v>-0.81114770925440294</v>
      </c>
      <c r="N116" s="205">
        <v>-0.81114770925440294</v>
      </c>
    </row>
    <row r="117" spans="2:14" x14ac:dyDescent="0.25">
      <c r="B117" s="205">
        <v>-0.80994606622410048</v>
      </c>
      <c r="N117" s="205">
        <v>-0.80994606622410048</v>
      </c>
    </row>
    <row r="118" spans="2:14" x14ac:dyDescent="0.25">
      <c r="B118" s="205">
        <v>-0.80962578286818732</v>
      </c>
      <c r="N118" s="205">
        <v>-0.80962578286818732</v>
      </c>
    </row>
    <row r="119" spans="2:14" x14ac:dyDescent="0.25">
      <c r="B119" s="205">
        <v>-0.80752182498921932</v>
      </c>
      <c r="N119" s="205">
        <v>-0.80752182498921932</v>
      </c>
    </row>
    <row r="120" spans="2:14" x14ac:dyDescent="0.25">
      <c r="B120" s="205">
        <v>-0.80725111600610788</v>
      </c>
      <c r="N120" s="205">
        <v>-0.80725111600610788</v>
      </c>
    </row>
    <row r="121" spans="2:14" x14ac:dyDescent="0.25">
      <c r="B121" s="205">
        <v>-0.80585768638927557</v>
      </c>
      <c r="N121" s="205">
        <v>-0.80585768638927557</v>
      </c>
    </row>
    <row r="122" spans="2:14" x14ac:dyDescent="0.25">
      <c r="B122" s="205">
        <v>-0.80580035855025745</v>
      </c>
      <c r="N122" s="205">
        <v>-0.80580035855025745</v>
      </c>
    </row>
    <row r="123" spans="2:14" x14ac:dyDescent="0.25">
      <c r="B123" s="205">
        <v>-0.80447052105561567</v>
      </c>
      <c r="N123" s="205">
        <v>-0.80447052105561567</v>
      </c>
    </row>
    <row r="124" spans="2:14" x14ac:dyDescent="0.25">
      <c r="B124" s="205">
        <v>-0.80415734706172637</v>
      </c>
      <c r="N124" s="205">
        <v>-0.80415734706172637</v>
      </c>
    </row>
    <row r="125" spans="2:14" x14ac:dyDescent="0.25">
      <c r="B125" s="205">
        <v>-0.80399035091810245</v>
      </c>
      <c r="N125" s="205">
        <v>-0.80399035091810245</v>
      </c>
    </row>
    <row r="126" spans="2:14" x14ac:dyDescent="0.25">
      <c r="B126" s="205">
        <v>-0.80394135422838275</v>
      </c>
      <c r="N126" s="205">
        <v>-0.80394135422838275</v>
      </c>
    </row>
    <row r="127" spans="2:14" x14ac:dyDescent="0.25">
      <c r="B127" s="205">
        <v>-0.80317915700632159</v>
      </c>
      <c r="N127" s="205">
        <v>-0.80317915700632159</v>
      </c>
    </row>
    <row r="128" spans="2:14" x14ac:dyDescent="0.25">
      <c r="B128" s="205">
        <v>-0.80238118897529831</v>
      </c>
      <c r="N128" s="205">
        <v>-0.80238118897529831</v>
      </c>
    </row>
    <row r="129" spans="2:14" x14ac:dyDescent="0.25">
      <c r="B129" s="205">
        <v>-0.80216835177247181</v>
      </c>
      <c r="N129" s="205">
        <v>-0.80216835177247181</v>
      </c>
    </row>
    <row r="130" spans="2:14" x14ac:dyDescent="0.25">
      <c r="B130" s="205">
        <v>-0.80191798406714021</v>
      </c>
      <c r="N130" s="205">
        <v>-0.80191798406714021</v>
      </c>
    </row>
    <row r="131" spans="2:14" x14ac:dyDescent="0.25">
      <c r="B131" s="205">
        <v>-0.80173482604539759</v>
      </c>
      <c r="N131" s="205">
        <v>-0.80173482604539759</v>
      </c>
    </row>
    <row r="132" spans="2:14" x14ac:dyDescent="0.25">
      <c r="B132" s="205">
        <v>-0.80071090920664278</v>
      </c>
      <c r="N132" s="205">
        <v>-0.80071090920664278</v>
      </c>
    </row>
    <row r="133" spans="2:14" x14ac:dyDescent="0.25">
      <c r="B133" s="205">
        <v>-0.80030725584671003</v>
      </c>
      <c r="N133" s="205">
        <v>-0.80030725584671003</v>
      </c>
    </row>
    <row r="134" spans="2:14" x14ac:dyDescent="0.25">
      <c r="B134" s="205">
        <v>-0.7997884620189385</v>
      </c>
      <c r="N134" s="205">
        <v>-0.7997884620189385</v>
      </c>
    </row>
    <row r="135" spans="2:14" x14ac:dyDescent="0.25">
      <c r="B135" s="205">
        <v>-0.79967972446804336</v>
      </c>
      <c r="N135" s="205">
        <v>-0.79967972446804336</v>
      </c>
    </row>
    <row r="136" spans="2:14" x14ac:dyDescent="0.25">
      <c r="B136" s="205">
        <v>-0.79921474631297462</v>
      </c>
      <c r="N136" s="205">
        <v>-0.79921474631297462</v>
      </c>
    </row>
    <row r="137" spans="2:14" x14ac:dyDescent="0.25">
      <c r="B137" s="205">
        <v>-0.79858767476815751</v>
      </c>
      <c r="N137" s="205">
        <v>-0.79858767476815751</v>
      </c>
    </row>
    <row r="138" spans="2:14" x14ac:dyDescent="0.25">
      <c r="B138" s="205">
        <v>-0.79858562562435154</v>
      </c>
      <c r="N138" s="205">
        <v>-0.79858562562435154</v>
      </c>
    </row>
    <row r="139" spans="2:14" x14ac:dyDescent="0.25">
      <c r="B139" s="205">
        <v>-0.79837758301910267</v>
      </c>
      <c r="N139" s="205">
        <v>-0.79837758301910267</v>
      </c>
    </row>
    <row r="140" spans="2:14" x14ac:dyDescent="0.25">
      <c r="B140" s="205">
        <v>-0.79619803619415275</v>
      </c>
      <c r="N140" s="205">
        <v>-0.79619803619415275</v>
      </c>
    </row>
    <row r="141" spans="2:14" x14ac:dyDescent="0.25">
      <c r="B141" s="205">
        <v>-0.79606684404688988</v>
      </c>
      <c r="N141" s="205">
        <v>-0.79606684404688988</v>
      </c>
    </row>
    <row r="142" spans="2:14" x14ac:dyDescent="0.25">
      <c r="B142" s="205">
        <v>-0.79509969108983547</v>
      </c>
      <c r="N142" s="205">
        <v>-0.79509969108983547</v>
      </c>
    </row>
    <row r="143" spans="2:14" x14ac:dyDescent="0.25">
      <c r="B143" s="205">
        <v>-0.79397185068910581</v>
      </c>
      <c r="N143" s="205">
        <v>-0.79397185068910581</v>
      </c>
    </row>
    <row r="144" spans="2:14" x14ac:dyDescent="0.25">
      <c r="B144" s="205">
        <v>-0.79047142031839779</v>
      </c>
      <c r="N144" s="205">
        <v>-0.79047142031839779</v>
      </c>
    </row>
    <row r="145" spans="2:14" x14ac:dyDescent="0.25">
      <c r="B145" s="205">
        <v>-0.79036317335859063</v>
      </c>
      <c r="N145" s="205">
        <v>-0.79036317335859063</v>
      </c>
    </row>
    <row r="146" spans="2:14" x14ac:dyDescent="0.25">
      <c r="B146" s="205">
        <v>-0.78989502380862198</v>
      </c>
      <c r="N146" s="205">
        <v>-0.78989502380862198</v>
      </c>
    </row>
    <row r="147" spans="2:14" x14ac:dyDescent="0.25">
      <c r="B147" s="205">
        <v>-0.78922400413864457</v>
      </c>
      <c r="N147" s="205">
        <v>-0.78922400413864457</v>
      </c>
    </row>
    <row r="148" spans="2:14" x14ac:dyDescent="0.25">
      <c r="B148" s="205">
        <v>-0.78836285623169922</v>
      </c>
      <c r="N148" s="205">
        <v>-0.78836285623169922</v>
      </c>
    </row>
    <row r="149" spans="2:14" x14ac:dyDescent="0.25">
      <c r="B149" s="205">
        <v>-0.78499325687962807</v>
      </c>
      <c r="N149" s="205">
        <v>-0.78499325687962807</v>
      </c>
    </row>
    <row r="150" spans="2:14" x14ac:dyDescent="0.25">
      <c r="B150" s="205">
        <v>-0.78482630646458762</v>
      </c>
      <c r="N150" s="205">
        <v>-0.78482630646458762</v>
      </c>
    </row>
    <row r="151" spans="2:14" x14ac:dyDescent="0.25">
      <c r="B151" s="205">
        <v>-0.78423339547313398</v>
      </c>
      <c r="N151" s="205">
        <v>-0.78423339547313398</v>
      </c>
    </row>
    <row r="152" spans="2:14" x14ac:dyDescent="0.25">
      <c r="B152" s="205">
        <v>-0.78389382032209409</v>
      </c>
      <c r="N152" s="205">
        <v>-0.78389382032209409</v>
      </c>
    </row>
    <row r="153" spans="2:14" x14ac:dyDescent="0.25">
      <c r="B153" s="205">
        <v>-0.78350169789690072</v>
      </c>
      <c r="N153" s="205">
        <v>-0.78350169789690072</v>
      </c>
    </row>
    <row r="154" spans="2:14" x14ac:dyDescent="0.25">
      <c r="B154" s="205">
        <v>-0.78327803753525194</v>
      </c>
      <c r="N154" s="205">
        <v>-0.78327803753525194</v>
      </c>
    </row>
    <row r="155" spans="2:14" x14ac:dyDescent="0.25">
      <c r="B155" s="205">
        <v>-0.78290407963377207</v>
      </c>
      <c r="N155" s="205">
        <v>-0.78290407963377207</v>
      </c>
    </row>
    <row r="156" spans="2:14" x14ac:dyDescent="0.25">
      <c r="B156" s="205">
        <v>-0.78168978567867053</v>
      </c>
      <c r="N156" s="205">
        <v>-0.78168978567867053</v>
      </c>
    </row>
    <row r="157" spans="2:14" x14ac:dyDescent="0.25">
      <c r="B157" s="205">
        <v>-0.78094362462983402</v>
      </c>
      <c r="N157" s="205">
        <v>-0.78094362462983402</v>
      </c>
    </row>
    <row r="158" spans="2:14" x14ac:dyDescent="0.25">
      <c r="B158" s="205">
        <v>-0.78014048592218055</v>
      </c>
      <c r="N158" s="205">
        <v>-0.78014048592218055</v>
      </c>
    </row>
    <row r="159" spans="2:14" x14ac:dyDescent="0.25">
      <c r="B159" s="205">
        <v>-0.77933378146239451</v>
      </c>
      <c r="N159" s="205">
        <v>-0.77933378146239451</v>
      </c>
    </row>
    <row r="160" spans="2:14" x14ac:dyDescent="0.25">
      <c r="B160" s="205">
        <v>-0.77840895594308535</v>
      </c>
      <c r="N160" s="205">
        <v>-0.77840895594308535</v>
      </c>
    </row>
    <row r="161" spans="2:14" x14ac:dyDescent="0.25">
      <c r="B161" s="205">
        <v>-0.77568166215413947</v>
      </c>
      <c r="N161" s="205">
        <v>-0.77568166215413947</v>
      </c>
    </row>
    <row r="162" spans="2:14" x14ac:dyDescent="0.25">
      <c r="B162" s="205">
        <v>-0.77372436465177008</v>
      </c>
      <c r="N162" s="205">
        <v>-0.77372436465177008</v>
      </c>
    </row>
    <row r="163" spans="2:14" x14ac:dyDescent="0.25">
      <c r="B163" s="205">
        <v>-0.77302670774677851</v>
      </c>
      <c r="N163" s="205">
        <v>-0.77302670774677851</v>
      </c>
    </row>
    <row r="164" spans="2:14" x14ac:dyDescent="0.25">
      <c r="B164" s="205">
        <v>-0.77215504428107506</v>
      </c>
      <c r="N164" s="205">
        <v>-0.77215504428107506</v>
      </c>
    </row>
    <row r="165" spans="2:14" x14ac:dyDescent="0.25">
      <c r="B165" s="205">
        <v>-0.77188175900491485</v>
      </c>
      <c r="N165" s="205">
        <v>-0.77188175900491485</v>
      </c>
    </row>
    <row r="166" spans="2:14" x14ac:dyDescent="0.25">
      <c r="B166" s="205">
        <v>-0.77121381110013654</v>
      </c>
      <c r="N166" s="205">
        <v>-0.77121381110013654</v>
      </c>
    </row>
    <row r="167" spans="2:14" x14ac:dyDescent="0.25">
      <c r="B167" s="205">
        <v>-0.77118636731236467</v>
      </c>
      <c r="N167" s="205">
        <v>-0.77118636731236467</v>
      </c>
    </row>
    <row r="168" spans="2:14" x14ac:dyDescent="0.25">
      <c r="B168" s="205">
        <v>-0.77006924764195073</v>
      </c>
      <c r="N168" s="205">
        <v>-0.77006924764195073</v>
      </c>
    </row>
    <row r="169" spans="2:14" x14ac:dyDescent="0.25">
      <c r="B169" s="205">
        <v>-0.77006201691430132</v>
      </c>
      <c r="N169" s="205">
        <v>-0.77006201691430132</v>
      </c>
    </row>
    <row r="170" spans="2:14" x14ac:dyDescent="0.25">
      <c r="B170" s="205">
        <v>-0.76901659542082268</v>
      </c>
      <c r="N170" s="205">
        <v>-0.76901659542082268</v>
      </c>
    </row>
    <row r="171" spans="2:14" x14ac:dyDescent="0.25">
      <c r="B171" s="205">
        <v>-0.76847223039071533</v>
      </c>
      <c r="N171" s="205">
        <v>-0.76847223039071533</v>
      </c>
    </row>
    <row r="172" spans="2:14" x14ac:dyDescent="0.25">
      <c r="B172" s="205">
        <v>-0.76792631876844852</v>
      </c>
      <c r="N172" s="205">
        <v>-0.76792631876844852</v>
      </c>
    </row>
    <row r="173" spans="2:14" x14ac:dyDescent="0.25">
      <c r="B173" s="205">
        <v>-0.76768714092388368</v>
      </c>
      <c r="N173" s="205">
        <v>-0.76768714092388368</v>
      </c>
    </row>
    <row r="174" spans="2:14" x14ac:dyDescent="0.25">
      <c r="B174" s="205">
        <v>-0.76617863724530078</v>
      </c>
      <c r="N174" s="205">
        <v>-0.76617863724530078</v>
      </c>
    </row>
    <row r="175" spans="2:14" x14ac:dyDescent="0.25">
      <c r="B175" s="205">
        <v>-0.76616203134371186</v>
      </c>
      <c r="N175" s="205">
        <v>-0.76616203134371186</v>
      </c>
    </row>
    <row r="176" spans="2:14" x14ac:dyDescent="0.25">
      <c r="B176" s="205">
        <v>-0.76608457145172504</v>
      </c>
      <c r="N176" s="205">
        <v>-0.76608457145172504</v>
      </c>
    </row>
    <row r="177" spans="2:14" x14ac:dyDescent="0.25">
      <c r="B177" s="205">
        <v>-0.76504004194640496</v>
      </c>
      <c r="N177" s="205">
        <v>-0.76504004194640496</v>
      </c>
    </row>
    <row r="178" spans="2:14" x14ac:dyDescent="0.25">
      <c r="B178" s="205">
        <v>-0.76498056900525724</v>
      </c>
      <c r="N178" s="205">
        <v>-0.76498056900525724</v>
      </c>
    </row>
    <row r="179" spans="2:14" x14ac:dyDescent="0.25">
      <c r="B179" s="205">
        <v>-0.76453143584958849</v>
      </c>
      <c r="N179" s="205">
        <v>-0.76453143584958849</v>
      </c>
    </row>
    <row r="180" spans="2:14" x14ac:dyDescent="0.25">
      <c r="B180" s="205">
        <v>-0.76369138513188017</v>
      </c>
      <c r="N180" s="205">
        <v>-0.76369138513188017</v>
      </c>
    </row>
    <row r="181" spans="2:14" x14ac:dyDescent="0.25">
      <c r="B181" s="205">
        <v>-0.76257496638786637</v>
      </c>
      <c r="N181" s="205">
        <v>-0.76257496638786637</v>
      </c>
    </row>
    <row r="182" spans="2:14" x14ac:dyDescent="0.25">
      <c r="B182" s="205">
        <v>-0.76168221605725672</v>
      </c>
      <c r="N182" s="205">
        <v>-0.76168221605725672</v>
      </c>
    </row>
    <row r="183" spans="2:14" x14ac:dyDescent="0.25">
      <c r="B183" s="205">
        <v>-0.76155273841539806</v>
      </c>
      <c r="N183" s="205">
        <v>-0.76155273841539806</v>
      </c>
    </row>
    <row r="184" spans="2:14" x14ac:dyDescent="0.25">
      <c r="B184" s="205">
        <v>-0.7602830444403551</v>
      </c>
      <c r="N184" s="205">
        <v>-0.7602830444403551</v>
      </c>
    </row>
    <row r="185" spans="2:14" x14ac:dyDescent="0.25">
      <c r="B185" s="205">
        <v>-0.759891628749498</v>
      </c>
      <c r="N185" s="205">
        <v>-0.759891628749498</v>
      </c>
    </row>
    <row r="186" spans="2:14" x14ac:dyDescent="0.25">
      <c r="B186" s="205">
        <v>-0.759891628749498</v>
      </c>
      <c r="N186" s="205">
        <v>-0.759891628749498</v>
      </c>
    </row>
    <row r="187" spans="2:14" x14ac:dyDescent="0.25">
      <c r="B187" s="205">
        <v>-0.759891628749498</v>
      </c>
      <c r="N187" s="205">
        <v>-0.759891628749498</v>
      </c>
    </row>
    <row r="188" spans="2:14" x14ac:dyDescent="0.25">
      <c r="B188" s="205">
        <v>-0.759891628749498</v>
      </c>
      <c r="N188" s="205">
        <v>-0.759891628749498</v>
      </c>
    </row>
    <row r="189" spans="2:14" x14ac:dyDescent="0.25">
      <c r="B189" s="205">
        <v>-0.759891628749498</v>
      </c>
      <c r="N189" s="205">
        <v>-0.759891628749498</v>
      </c>
    </row>
    <row r="190" spans="2:14" x14ac:dyDescent="0.25">
      <c r="B190" s="205">
        <v>-0.75952903112770698</v>
      </c>
      <c r="N190" s="205">
        <v>-0.75952903112770698</v>
      </c>
    </row>
    <row r="191" spans="2:14" x14ac:dyDescent="0.25">
      <c r="B191" s="205">
        <v>-0.75906380730239331</v>
      </c>
      <c r="N191" s="205">
        <v>-0.75906380730239331</v>
      </c>
    </row>
    <row r="192" spans="2:14" x14ac:dyDescent="0.25">
      <c r="B192" s="205">
        <v>-0.75746957411089033</v>
      </c>
      <c r="N192" s="205">
        <v>-0.75746957411089033</v>
      </c>
    </row>
    <row r="193" spans="2:14" x14ac:dyDescent="0.25">
      <c r="B193" s="205">
        <v>-0.75665210131798644</v>
      </c>
      <c r="N193" s="205">
        <v>-0.75665210131798644</v>
      </c>
    </row>
    <row r="194" spans="2:14" x14ac:dyDescent="0.25">
      <c r="B194" s="205">
        <v>-0.75543830707341386</v>
      </c>
      <c r="N194" s="205">
        <v>-0.75543830707341386</v>
      </c>
    </row>
    <row r="195" spans="2:14" x14ac:dyDescent="0.25">
      <c r="B195" s="205">
        <v>-0.75399800081689128</v>
      </c>
      <c r="N195" s="205">
        <v>-0.75399800081689128</v>
      </c>
    </row>
    <row r="196" spans="2:14" x14ac:dyDescent="0.25">
      <c r="B196" s="205">
        <v>-0.75331826279025271</v>
      </c>
      <c r="N196" s="205">
        <v>-0.75331826279025271</v>
      </c>
    </row>
    <row r="197" spans="2:14" x14ac:dyDescent="0.25">
      <c r="B197" s="205">
        <v>-0.75327362701532252</v>
      </c>
      <c r="N197" s="205">
        <v>-0.75327362701532252</v>
      </c>
    </row>
    <row r="198" spans="2:14" x14ac:dyDescent="0.25">
      <c r="B198" s="205">
        <v>-0.75308641975308643</v>
      </c>
      <c r="N198" s="205">
        <v>-0.75308641975308643</v>
      </c>
    </row>
    <row r="199" spans="2:14" x14ac:dyDescent="0.25">
      <c r="B199" s="205">
        <v>-0.75130764910912784</v>
      </c>
      <c r="N199" s="205">
        <v>-0.75130764910912784</v>
      </c>
    </row>
    <row r="200" spans="2:14" x14ac:dyDescent="0.25">
      <c r="B200" s="205">
        <v>-0.75100609020070519</v>
      </c>
      <c r="N200" s="205">
        <v>-0.75100609020070519</v>
      </c>
    </row>
    <row r="201" spans="2:14" x14ac:dyDescent="0.25">
      <c r="B201" s="205">
        <v>-0.75056643775364007</v>
      </c>
      <c r="N201" s="205">
        <v>-0.75056643775364007</v>
      </c>
    </row>
    <row r="202" spans="2:14" x14ac:dyDescent="0.25">
      <c r="B202" s="205">
        <v>-0.74973026484099525</v>
      </c>
      <c r="N202" s="205">
        <v>-0.74973026484099525</v>
      </c>
    </row>
    <row r="203" spans="2:14" x14ac:dyDescent="0.25">
      <c r="B203" s="205">
        <v>-0.74608517127529894</v>
      </c>
      <c r="N203" s="205">
        <v>-0.74608517127529894</v>
      </c>
    </row>
    <row r="204" spans="2:14" x14ac:dyDescent="0.25">
      <c r="B204" s="205">
        <v>-0.7444858544567845</v>
      </c>
      <c r="N204" s="205">
        <v>-0.7444858544567845</v>
      </c>
    </row>
    <row r="205" spans="2:14" x14ac:dyDescent="0.25">
      <c r="B205" s="205">
        <v>-0.74382782759733646</v>
      </c>
      <c r="N205" s="205">
        <v>-0.74382782759733646</v>
      </c>
    </row>
    <row r="206" spans="2:14" x14ac:dyDescent="0.25">
      <c r="B206" s="205">
        <v>-0.74351637691062367</v>
      </c>
      <c r="N206" s="205">
        <v>-0.74351637691062367</v>
      </c>
    </row>
    <row r="207" spans="2:14" x14ac:dyDescent="0.25">
      <c r="B207" s="205">
        <v>-0.74316149087036276</v>
      </c>
      <c r="N207" s="205">
        <v>-0.74316149087036276</v>
      </c>
    </row>
    <row r="208" spans="2:14" x14ac:dyDescent="0.25">
      <c r="B208" s="205">
        <v>-0.74306830122718881</v>
      </c>
      <c r="N208" s="205">
        <v>-0.74306830122718881</v>
      </c>
    </row>
    <row r="209" spans="2:14" x14ac:dyDescent="0.25">
      <c r="B209" s="205">
        <v>-0.74144106654564046</v>
      </c>
      <c r="N209" s="205">
        <v>-0.74144106654564046</v>
      </c>
    </row>
    <row r="210" spans="2:14" x14ac:dyDescent="0.25">
      <c r="B210" s="205">
        <v>-0.73872859316273309</v>
      </c>
      <c r="N210" s="205">
        <v>-0.73872859316273309</v>
      </c>
    </row>
    <row r="211" spans="2:14" x14ac:dyDescent="0.25">
      <c r="B211" s="205">
        <v>-0.73812219255124945</v>
      </c>
      <c r="N211" s="205">
        <v>-0.73812219255124945</v>
      </c>
    </row>
    <row r="212" spans="2:14" x14ac:dyDescent="0.25">
      <c r="B212" s="205">
        <v>-0.73781832817033888</v>
      </c>
      <c r="N212" s="205">
        <v>-0.73781832817033888</v>
      </c>
    </row>
    <row r="213" spans="2:14" x14ac:dyDescent="0.25">
      <c r="B213" s="205">
        <v>-0.73751041123604177</v>
      </c>
      <c r="N213" s="205">
        <v>-0.73751041123604177</v>
      </c>
    </row>
    <row r="214" spans="2:14" x14ac:dyDescent="0.25">
      <c r="B214" s="205">
        <v>-0.73526679529359307</v>
      </c>
      <c r="N214" s="205">
        <v>-0.73526679529359307</v>
      </c>
    </row>
    <row r="215" spans="2:14" x14ac:dyDescent="0.25">
      <c r="B215" s="205">
        <v>-0.73506280399399626</v>
      </c>
      <c r="N215" s="205">
        <v>-0.73506280399399626</v>
      </c>
    </row>
    <row r="216" spans="2:14" x14ac:dyDescent="0.25">
      <c r="B216" s="205">
        <v>-0.73441133558978566</v>
      </c>
      <c r="N216" s="205">
        <v>-0.73441133558978566</v>
      </c>
    </row>
    <row r="217" spans="2:14" x14ac:dyDescent="0.25">
      <c r="B217" s="205">
        <v>-0.73351132702325628</v>
      </c>
      <c r="N217" s="205">
        <v>-0.73351132702325628</v>
      </c>
    </row>
    <row r="218" spans="2:14" x14ac:dyDescent="0.25">
      <c r="B218" s="205">
        <v>-0.73331510852898307</v>
      </c>
      <c r="N218" s="205">
        <v>-0.73331510852898307</v>
      </c>
    </row>
    <row r="219" spans="2:14" x14ac:dyDescent="0.25">
      <c r="B219" s="205">
        <v>-0.73184491276165331</v>
      </c>
      <c r="N219" s="205">
        <v>-0.73184491276165331</v>
      </c>
    </row>
    <row r="220" spans="2:14" x14ac:dyDescent="0.25">
      <c r="B220" s="205">
        <v>-0.72956802142059662</v>
      </c>
      <c r="N220" s="205">
        <v>-0.72956802142059662</v>
      </c>
    </row>
    <row r="221" spans="2:14" x14ac:dyDescent="0.25">
      <c r="B221" s="205">
        <v>-0.72871400001932241</v>
      </c>
      <c r="N221" s="205">
        <v>-0.72871400001932241</v>
      </c>
    </row>
    <row r="222" spans="2:14" x14ac:dyDescent="0.25">
      <c r="B222" s="205">
        <v>-0.72837712563707024</v>
      </c>
      <c r="N222" s="205">
        <v>-0.72837712563707024</v>
      </c>
    </row>
    <row r="223" spans="2:14" x14ac:dyDescent="0.25">
      <c r="B223" s="205">
        <v>-0.72819815901864271</v>
      </c>
      <c r="N223" s="205">
        <v>-0.72819815901864271</v>
      </c>
    </row>
    <row r="224" spans="2:14" x14ac:dyDescent="0.25">
      <c r="B224" s="205">
        <v>-0.7278659179830177</v>
      </c>
      <c r="N224" s="205">
        <v>-0.7278659179830177</v>
      </c>
    </row>
    <row r="225" spans="2:14" x14ac:dyDescent="0.25">
      <c r="B225" s="205">
        <v>-0.72767897299571083</v>
      </c>
      <c r="N225" s="205">
        <v>-0.72767897299571083</v>
      </c>
    </row>
    <row r="226" spans="2:14" x14ac:dyDescent="0.25">
      <c r="B226" s="205">
        <v>-0.72694750423464227</v>
      </c>
      <c r="N226" s="205">
        <v>-0.72694750423464227</v>
      </c>
    </row>
    <row r="227" spans="2:14" x14ac:dyDescent="0.25">
      <c r="B227" s="205">
        <v>-0.7260136817522983</v>
      </c>
      <c r="N227" s="205">
        <v>-0.7260136817522983</v>
      </c>
    </row>
    <row r="228" spans="2:14" x14ac:dyDescent="0.25">
      <c r="B228" s="205">
        <v>-0.72587538686941366</v>
      </c>
      <c r="N228" s="205">
        <v>-0.72587538686941366</v>
      </c>
    </row>
    <row r="229" spans="2:14" x14ac:dyDescent="0.25">
      <c r="B229" s="205">
        <v>-0.72577172056728978</v>
      </c>
      <c r="N229" s="205">
        <v>-0.72577172056728978</v>
      </c>
    </row>
    <row r="230" spans="2:14" x14ac:dyDescent="0.25">
      <c r="B230" s="205">
        <v>-0.72569959235454851</v>
      </c>
      <c r="N230" s="205">
        <v>-0.72569959235454851</v>
      </c>
    </row>
    <row r="231" spans="2:14" x14ac:dyDescent="0.25">
      <c r="B231" s="205">
        <v>-0.72541233955041884</v>
      </c>
      <c r="N231" s="205">
        <v>-0.72541233955041884</v>
      </c>
    </row>
    <row r="232" spans="2:14" x14ac:dyDescent="0.25">
      <c r="B232" s="205">
        <v>-0.72458175232838906</v>
      </c>
      <c r="N232" s="205">
        <v>-0.72458175232838906</v>
      </c>
    </row>
    <row r="233" spans="2:14" x14ac:dyDescent="0.25">
      <c r="B233" s="205">
        <v>-0.72366396992273474</v>
      </c>
      <c r="N233" s="205">
        <v>-0.72366396992273474</v>
      </c>
    </row>
    <row r="234" spans="2:14" x14ac:dyDescent="0.25">
      <c r="B234" s="205">
        <v>-0.72280620347517921</v>
      </c>
      <c r="N234" s="205">
        <v>-0.72280620347517921</v>
      </c>
    </row>
    <row r="235" spans="2:14" x14ac:dyDescent="0.25">
      <c r="B235" s="205">
        <v>-0.72276187781492074</v>
      </c>
      <c r="N235" s="205">
        <v>-0.72276187781492074</v>
      </c>
    </row>
    <row r="236" spans="2:14" x14ac:dyDescent="0.25">
      <c r="B236" s="205">
        <v>-0.72246033346779615</v>
      </c>
      <c r="N236" s="205">
        <v>-0.72246033346779615</v>
      </c>
    </row>
    <row r="237" spans="2:14" x14ac:dyDescent="0.25">
      <c r="B237" s="205">
        <v>-0.72030410296447334</v>
      </c>
      <c r="N237" s="205">
        <v>-0.72030410296447334</v>
      </c>
    </row>
    <row r="238" spans="2:14" x14ac:dyDescent="0.25">
      <c r="B238" s="205">
        <v>-0.7199743694717976</v>
      </c>
      <c r="N238" s="205">
        <v>-0.7199743694717976</v>
      </c>
    </row>
    <row r="239" spans="2:14" x14ac:dyDescent="0.25">
      <c r="B239" s="205">
        <v>-0.71975643181959759</v>
      </c>
      <c r="N239" s="205">
        <v>-0.71975643181959759</v>
      </c>
    </row>
    <row r="240" spans="2:14" x14ac:dyDescent="0.25">
      <c r="B240" s="205">
        <v>-0.71917251888086253</v>
      </c>
      <c r="N240" s="205">
        <v>-0.71917251888086253</v>
      </c>
    </row>
    <row r="241" spans="2:14" x14ac:dyDescent="0.25">
      <c r="B241" s="205">
        <v>-0.71893523247497548</v>
      </c>
      <c r="N241" s="205">
        <v>-0.71893523247497548</v>
      </c>
    </row>
    <row r="242" spans="2:14" x14ac:dyDescent="0.25">
      <c r="B242" s="205">
        <v>-0.71888332075282702</v>
      </c>
      <c r="N242" s="205">
        <v>-0.71888332075282702</v>
      </c>
    </row>
    <row r="243" spans="2:14" x14ac:dyDescent="0.25">
      <c r="B243" s="205">
        <v>-0.71857955070722013</v>
      </c>
      <c r="N243" s="205">
        <v>-0.71857955070722013</v>
      </c>
    </row>
    <row r="244" spans="2:14" x14ac:dyDescent="0.25">
      <c r="B244" s="205">
        <v>-0.71798079097740442</v>
      </c>
      <c r="N244" s="205">
        <v>-0.71798079097740442</v>
      </c>
    </row>
    <row r="245" spans="2:14" x14ac:dyDescent="0.25">
      <c r="B245" s="205">
        <v>-0.71739324948639083</v>
      </c>
      <c r="N245" s="205">
        <v>-0.71739324948639083</v>
      </c>
    </row>
    <row r="246" spans="2:14" x14ac:dyDescent="0.25">
      <c r="B246" s="205">
        <v>-0.71707924606918383</v>
      </c>
      <c r="N246" s="205">
        <v>-0.71707924606918383</v>
      </c>
    </row>
    <row r="247" spans="2:14" x14ac:dyDescent="0.25">
      <c r="B247" s="205">
        <v>-0.71679441197970328</v>
      </c>
      <c r="N247" s="205">
        <v>-0.71679441197970328</v>
      </c>
    </row>
    <row r="248" spans="2:14" x14ac:dyDescent="0.25">
      <c r="B248" s="205">
        <v>-0.71648790366899284</v>
      </c>
      <c r="N248" s="205">
        <v>-0.71648790366899284</v>
      </c>
    </row>
    <row r="249" spans="2:14" x14ac:dyDescent="0.25">
      <c r="B249" s="205">
        <v>-0.71588675466168528</v>
      </c>
      <c r="N249" s="205">
        <v>-0.71588675466168528</v>
      </c>
    </row>
    <row r="250" spans="2:14" x14ac:dyDescent="0.25">
      <c r="B250" s="205">
        <v>-0.7139773049082937</v>
      </c>
      <c r="N250" s="205">
        <v>-0.7139773049082937</v>
      </c>
    </row>
    <row r="251" spans="2:14" x14ac:dyDescent="0.25">
      <c r="B251" s="205">
        <v>-0.71396213081693738</v>
      </c>
      <c r="N251" s="205">
        <v>-0.71396213081693738</v>
      </c>
    </row>
    <row r="252" spans="2:14" x14ac:dyDescent="0.25">
      <c r="B252" s="205">
        <v>-0.71308406979654493</v>
      </c>
      <c r="N252" s="205">
        <v>-0.71308406979654493</v>
      </c>
    </row>
    <row r="253" spans="2:14" x14ac:dyDescent="0.25">
      <c r="B253" s="205">
        <v>-0.71301711984841842</v>
      </c>
      <c r="N253" s="205">
        <v>-0.71301711984841842</v>
      </c>
    </row>
    <row r="254" spans="2:14" x14ac:dyDescent="0.25">
      <c r="B254" s="205">
        <v>-0.71203229516306643</v>
      </c>
      <c r="N254" s="205">
        <v>-0.71203229516306643</v>
      </c>
    </row>
    <row r="255" spans="2:14" x14ac:dyDescent="0.25">
      <c r="B255" s="205">
        <v>-0.71033187996300085</v>
      </c>
      <c r="N255" s="205">
        <v>-0.71033187996300085</v>
      </c>
    </row>
    <row r="256" spans="2:14" x14ac:dyDescent="0.25">
      <c r="B256" s="205">
        <v>-0.70976655086842511</v>
      </c>
      <c r="N256" s="205">
        <v>-0.70976655086842511</v>
      </c>
    </row>
    <row r="257" spans="2:14" x14ac:dyDescent="0.25">
      <c r="B257" s="205">
        <v>-0.70955690116405989</v>
      </c>
      <c r="N257" s="205">
        <v>-0.70955690116405989</v>
      </c>
    </row>
    <row r="258" spans="2:14" x14ac:dyDescent="0.25">
      <c r="B258" s="205">
        <v>-0.70889363563455987</v>
      </c>
      <c r="N258" s="205">
        <v>-0.70889363563455987</v>
      </c>
    </row>
    <row r="259" spans="2:14" x14ac:dyDescent="0.25">
      <c r="B259" s="205">
        <v>-0.70887524957892267</v>
      </c>
      <c r="N259" s="205">
        <v>-0.70887524957892267</v>
      </c>
    </row>
    <row r="260" spans="2:14" x14ac:dyDescent="0.25">
      <c r="B260" s="205">
        <v>-0.70883395466959487</v>
      </c>
      <c r="N260" s="205">
        <v>-0.70883395466959487</v>
      </c>
    </row>
    <row r="261" spans="2:14" x14ac:dyDescent="0.25">
      <c r="B261" s="205">
        <v>-0.70804919712460601</v>
      </c>
      <c r="N261" s="205">
        <v>-0.70804919712460601</v>
      </c>
    </row>
    <row r="262" spans="2:14" x14ac:dyDescent="0.25">
      <c r="B262" s="205">
        <v>-0.70738323120676716</v>
      </c>
      <c r="N262" s="205">
        <v>-0.70738323120676716</v>
      </c>
    </row>
    <row r="263" spans="2:14" x14ac:dyDescent="0.25">
      <c r="B263" s="205">
        <v>-0.70737984824285449</v>
      </c>
      <c r="N263" s="205">
        <v>-0.70737984824285449</v>
      </c>
    </row>
    <row r="264" spans="2:14" x14ac:dyDescent="0.25">
      <c r="B264" s="205">
        <v>-0.70737984824285449</v>
      </c>
      <c r="N264" s="205">
        <v>-0.70737984824285449</v>
      </c>
    </row>
    <row r="265" spans="2:14" x14ac:dyDescent="0.25">
      <c r="B265" s="205">
        <v>-0.70734079121721016</v>
      </c>
      <c r="N265" s="205">
        <v>-0.70734079121721016</v>
      </c>
    </row>
    <row r="266" spans="2:14" x14ac:dyDescent="0.25">
      <c r="B266" s="205">
        <v>-0.70728241563055061</v>
      </c>
      <c r="N266" s="205">
        <v>-0.70728241563055061</v>
      </c>
    </row>
    <row r="267" spans="2:14" x14ac:dyDescent="0.25">
      <c r="B267" s="205">
        <v>-0.70475794242974454</v>
      </c>
      <c r="N267" s="205">
        <v>-0.70475794242974454</v>
      </c>
    </row>
    <row r="268" spans="2:14" x14ac:dyDescent="0.25">
      <c r="B268" s="205">
        <v>-0.70451660320020593</v>
      </c>
      <c r="N268" s="205">
        <v>-0.70451660320020593</v>
      </c>
    </row>
    <row r="269" spans="2:14" x14ac:dyDescent="0.25">
      <c r="B269" s="205">
        <v>-0.70414061575075249</v>
      </c>
      <c r="N269" s="205">
        <v>-0.70414061575075249</v>
      </c>
    </row>
    <row r="270" spans="2:14" x14ac:dyDescent="0.25">
      <c r="B270" s="205">
        <v>-0.70408867738742131</v>
      </c>
      <c r="N270" s="205">
        <v>-0.70408867738742131</v>
      </c>
    </row>
    <row r="271" spans="2:14" x14ac:dyDescent="0.25">
      <c r="B271" s="205">
        <v>-0.70400219156197852</v>
      </c>
      <c r="N271" s="205">
        <v>-0.70400219156197852</v>
      </c>
    </row>
    <row r="272" spans="2:14" x14ac:dyDescent="0.25">
      <c r="B272" s="205">
        <v>-0.70396295482378457</v>
      </c>
      <c r="N272" s="205">
        <v>-0.70396295482378457</v>
      </c>
    </row>
    <row r="273" spans="2:14" x14ac:dyDescent="0.25">
      <c r="B273" s="205">
        <v>-0.70356191727913453</v>
      </c>
      <c r="N273" s="205">
        <v>-0.70356191727913453</v>
      </c>
    </row>
    <row r="274" spans="2:14" x14ac:dyDescent="0.25">
      <c r="B274" s="205">
        <v>-0.7032684779181031</v>
      </c>
      <c r="N274" s="205">
        <v>-0.7032684779181031</v>
      </c>
    </row>
    <row r="275" spans="2:14" x14ac:dyDescent="0.25">
      <c r="B275" s="205">
        <v>-0.70318159194362051</v>
      </c>
      <c r="N275" s="205">
        <v>-0.70318159194362051</v>
      </c>
    </row>
    <row r="276" spans="2:14" x14ac:dyDescent="0.25">
      <c r="B276" s="205">
        <v>-0.7029638588373901</v>
      </c>
      <c r="N276" s="205">
        <v>-0.7029638588373901</v>
      </c>
    </row>
    <row r="277" spans="2:14" x14ac:dyDescent="0.25">
      <c r="B277" s="205">
        <v>-0.70204392070543764</v>
      </c>
      <c r="N277" s="205">
        <v>-0.70204392070543764</v>
      </c>
    </row>
    <row r="278" spans="2:14" x14ac:dyDescent="0.25">
      <c r="B278" s="205">
        <v>-0.70071786997494656</v>
      </c>
      <c r="N278" s="205">
        <v>-0.70071786997494656</v>
      </c>
    </row>
    <row r="279" spans="2:14" x14ac:dyDescent="0.25">
      <c r="B279" s="205">
        <v>-0.70044651874347086</v>
      </c>
      <c r="N279" s="205">
        <v>-0.70044651874347086</v>
      </c>
    </row>
    <row r="280" spans="2:14" x14ac:dyDescent="0.25">
      <c r="B280" s="205">
        <v>-0.69996622901654459</v>
      </c>
      <c r="N280" s="205">
        <v>-0.69996622901654459</v>
      </c>
    </row>
    <row r="281" spans="2:14" x14ac:dyDescent="0.25">
      <c r="B281" s="205">
        <v>-0.69956044276519236</v>
      </c>
      <c r="N281" s="205">
        <v>-0.69956044276519236</v>
      </c>
    </row>
    <row r="282" spans="2:14" x14ac:dyDescent="0.25">
      <c r="B282" s="205">
        <v>-0.69906190601115492</v>
      </c>
      <c r="N282" s="205">
        <v>-0.69906190601115492</v>
      </c>
    </row>
    <row r="283" spans="2:14" x14ac:dyDescent="0.25">
      <c r="B283" s="205">
        <v>-0.69772114046514511</v>
      </c>
      <c r="N283" s="205">
        <v>-0.69772114046514511</v>
      </c>
    </row>
    <row r="284" spans="2:14" x14ac:dyDescent="0.25">
      <c r="B284" s="205">
        <v>-0.69559126492095891</v>
      </c>
      <c r="N284" s="205">
        <v>-0.69559126492095891</v>
      </c>
    </row>
    <row r="285" spans="2:14" x14ac:dyDescent="0.25">
      <c r="B285" s="205">
        <v>-0.69441026859592925</v>
      </c>
      <c r="N285" s="205">
        <v>-0.69441026859592925</v>
      </c>
    </row>
    <row r="286" spans="2:14" x14ac:dyDescent="0.25">
      <c r="B286" s="205">
        <v>-0.69302942740420226</v>
      </c>
      <c r="N286" s="205">
        <v>-0.69302942740420226</v>
      </c>
    </row>
    <row r="287" spans="2:14" x14ac:dyDescent="0.25">
      <c r="B287" s="205">
        <v>-0.69168900804289546</v>
      </c>
      <c r="N287" s="205">
        <v>-0.69168900804289546</v>
      </c>
    </row>
    <row r="288" spans="2:14" x14ac:dyDescent="0.25">
      <c r="B288" s="205">
        <v>-0.69080247443790288</v>
      </c>
      <c r="N288" s="205">
        <v>-0.69080247443790288</v>
      </c>
    </row>
    <row r="289" spans="2:14" x14ac:dyDescent="0.25">
      <c r="B289" s="205">
        <v>-0.68956539389593097</v>
      </c>
      <c r="N289" s="205">
        <v>-0.68956539389593097</v>
      </c>
    </row>
    <row r="290" spans="2:14" x14ac:dyDescent="0.25">
      <c r="B290" s="205">
        <v>-0.6880640643260072</v>
      </c>
      <c r="N290" s="205">
        <v>-0.6880640643260072</v>
      </c>
    </row>
    <row r="291" spans="2:14" x14ac:dyDescent="0.25">
      <c r="B291" s="205">
        <v>-0.68738044040534407</v>
      </c>
      <c r="N291" s="205">
        <v>-0.68738044040534407</v>
      </c>
    </row>
    <row r="292" spans="2:14" x14ac:dyDescent="0.25">
      <c r="B292" s="205">
        <v>-0.6869900507389024</v>
      </c>
      <c r="N292" s="205">
        <v>-0.6869900507389024</v>
      </c>
    </row>
    <row r="293" spans="2:14" x14ac:dyDescent="0.25">
      <c r="B293" s="205">
        <v>-0.68468291745585441</v>
      </c>
      <c r="N293" s="205">
        <v>-0.68468291745585441</v>
      </c>
    </row>
    <row r="294" spans="2:14" x14ac:dyDescent="0.25">
      <c r="B294" s="205">
        <v>-0.68443450663589156</v>
      </c>
      <c r="N294" s="205">
        <v>-0.68443450663589156</v>
      </c>
    </row>
    <row r="295" spans="2:14" x14ac:dyDescent="0.25">
      <c r="B295" s="205">
        <v>-0.68402859026043061</v>
      </c>
      <c r="N295" s="205">
        <v>-0.68402859026043061</v>
      </c>
    </row>
    <row r="296" spans="2:14" x14ac:dyDescent="0.25">
      <c r="B296" s="205">
        <v>-0.6827597681705998</v>
      </c>
      <c r="N296" s="205">
        <v>-0.6827597681705998</v>
      </c>
    </row>
    <row r="297" spans="2:14" x14ac:dyDescent="0.25">
      <c r="B297" s="205">
        <v>-0.68155925355626124</v>
      </c>
      <c r="N297" s="205">
        <v>-0.68155925355626124</v>
      </c>
    </row>
    <row r="298" spans="2:14" x14ac:dyDescent="0.25">
      <c r="B298" s="205">
        <v>-0.68136771951590092</v>
      </c>
      <c r="N298" s="205">
        <v>-0.68136771951590092</v>
      </c>
    </row>
    <row r="299" spans="2:14" x14ac:dyDescent="0.25">
      <c r="B299" s="205">
        <v>-0.68121971471937115</v>
      </c>
      <c r="N299" s="205">
        <v>-0.68121971471937115</v>
      </c>
    </row>
    <row r="300" spans="2:14" x14ac:dyDescent="0.25">
      <c r="B300" s="205">
        <v>-0.68093527597511705</v>
      </c>
      <c r="N300" s="205">
        <v>-0.68093527597511705</v>
      </c>
    </row>
    <row r="301" spans="2:14" x14ac:dyDescent="0.25">
      <c r="B301" s="205">
        <v>-0.68080949865726548</v>
      </c>
      <c r="N301" s="205">
        <v>-0.68080949865726548</v>
      </c>
    </row>
    <row r="302" spans="2:14" x14ac:dyDescent="0.25">
      <c r="B302" s="205">
        <v>-0.68036712022437673</v>
      </c>
      <c r="N302" s="205">
        <v>-0.68036712022437673</v>
      </c>
    </row>
    <row r="303" spans="2:14" x14ac:dyDescent="0.25">
      <c r="B303" s="205">
        <v>-0.6801056890488324</v>
      </c>
      <c r="N303" s="205">
        <v>-0.6801056890488324</v>
      </c>
    </row>
    <row r="304" spans="2:14" x14ac:dyDescent="0.25">
      <c r="B304" s="205">
        <v>-0.67968671947877879</v>
      </c>
      <c r="N304" s="205">
        <v>-0.67968671947877879</v>
      </c>
    </row>
    <row r="305" spans="2:14" x14ac:dyDescent="0.25">
      <c r="B305" s="205">
        <v>-0.67948400353329286</v>
      </c>
      <c r="N305" s="205">
        <v>-0.67948400353329286</v>
      </c>
    </row>
    <row r="306" spans="2:14" x14ac:dyDescent="0.25">
      <c r="B306" s="205">
        <v>-0.67941560191038086</v>
      </c>
      <c r="N306" s="205">
        <v>-0.67941560191038086</v>
      </c>
    </row>
    <row r="307" spans="2:14" x14ac:dyDescent="0.25">
      <c r="B307" s="205">
        <v>-0.67854070580633208</v>
      </c>
      <c r="N307" s="205">
        <v>-0.67854070580633208</v>
      </c>
    </row>
    <row r="308" spans="2:14" x14ac:dyDescent="0.25">
      <c r="B308" s="205">
        <v>-0.67685846543988137</v>
      </c>
      <c r="N308" s="205">
        <v>-0.67685846543988137</v>
      </c>
    </row>
    <row r="309" spans="2:14" x14ac:dyDescent="0.25">
      <c r="B309" s="205">
        <v>-0.67685667013051531</v>
      </c>
      <c r="N309" s="205">
        <v>-0.67685667013051531</v>
      </c>
    </row>
    <row r="310" spans="2:14" x14ac:dyDescent="0.25">
      <c r="B310" s="205">
        <v>-0.67627374160570219</v>
      </c>
      <c r="N310" s="205">
        <v>-0.67627374160570219</v>
      </c>
    </row>
    <row r="311" spans="2:14" x14ac:dyDescent="0.25">
      <c r="B311" s="205">
        <v>-0.67528087276509485</v>
      </c>
      <c r="N311" s="205">
        <v>-0.67528087276509485</v>
      </c>
    </row>
    <row r="312" spans="2:14" x14ac:dyDescent="0.25">
      <c r="B312" s="205">
        <v>-0.67489793450741342</v>
      </c>
      <c r="N312" s="205">
        <v>-0.67489793450741342</v>
      </c>
    </row>
    <row r="313" spans="2:14" x14ac:dyDescent="0.25">
      <c r="B313" s="205">
        <v>-0.67416464810896193</v>
      </c>
      <c r="N313" s="205">
        <v>-0.67416464810896193</v>
      </c>
    </row>
    <row r="314" spans="2:14" x14ac:dyDescent="0.25">
      <c r="B314" s="205">
        <v>-0.67415732667579276</v>
      </c>
      <c r="N314" s="205">
        <v>-0.67415732667579276</v>
      </c>
    </row>
    <row r="315" spans="2:14" x14ac:dyDescent="0.25">
      <c r="B315" s="205">
        <v>-0.67386443268183704</v>
      </c>
      <c r="N315" s="205">
        <v>-0.67386443268183704</v>
      </c>
    </row>
    <row r="316" spans="2:14" x14ac:dyDescent="0.25">
      <c r="B316" s="205">
        <v>-0.67344316857952158</v>
      </c>
      <c r="N316" s="205">
        <v>-0.67344316857952158</v>
      </c>
    </row>
    <row r="317" spans="2:14" x14ac:dyDescent="0.25">
      <c r="B317" s="205">
        <v>-0.6728428603320179</v>
      </c>
      <c r="N317" s="205">
        <v>-0.6728428603320179</v>
      </c>
    </row>
    <row r="318" spans="2:14" x14ac:dyDescent="0.25">
      <c r="B318" s="205">
        <v>-0.67264006114763075</v>
      </c>
      <c r="N318" s="205">
        <v>-0.67264006114763075</v>
      </c>
    </row>
    <row r="319" spans="2:14" x14ac:dyDescent="0.25">
      <c r="B319" s="205">
        <v>-0.67103389709601835</v>
      </c>
      <c r="N319" s="205">
        <v>-0.67103389709601835</v>
      </c>
    </row>
    <row r="320" spans="2:14" x14ac:dyDescent="0.25">
      <c r="B320" s="205">
        <v>-0.67056046299854211</v>
      </c>
      <c r="N320" s="205">
        <v>-0.67056046299854211</v>
      </c>
    </row>
    <row r="321" spans="2:14" x14ac:dyDescent="0.25">
      <c r="B321" s="205">
        <v>-0.67014106671265128</v>
      </c>
      <c r="N321" s="205">
        <v>-0.67014106671265128</v>
      </c>
    </row>
    <row r="322" spans="2:14" x14ac:dyDescent="0.25">
      <c r="B322" s="205">
        <v>-0.66984115739117456</v>
      </c>
      <c r="N322" s="205">
        <v>-0.66984115739117456</v>
      </c>
    </row>
    <row r="323" spans="2:14" x14ac:dyDescent="0.25">
      <c r="B323" s="205">
        <v>-0.66905343610208534</v>
      </c>
      <c r="N323" s="205">
        <v>-0.66905343610208534</v>
      </c>
    </row>
    <row r="324" spans="2:14" x14ac:dyDescent="0.25">
      <c r="B324" s="205">
        <v>-0.66886680130509579</v>
      </c>
      <c r="N324" s="205">
        <v>-0.66886680130509579</v>
      </c>
    </row>
    <row r="325" spans="2:14" x14ac:dyDescent="0.25">
      <c r="B325" s="205">
        <v>-0.6683621899748583</v>
      </c>
      <c r="N325" s="205">
        <v>-0.6683621899748583</v>
      </c>
    </row>
    <row r="326" spans="2:14" x14ac:dyDescent="0.25">
      <c r="B326" s="205">
        <v>-0.66832885887101479</v>
      </c>
      <c r="N326" s="205">
        <v>-0.66832885887101479</v>
      </c>
    </row>
    <row r="327" spans="2:14" x14ac:dyDescent="0.25">
      <c r="B327" s="205">
        <v>-0.66816960220331834</v>
      </c>
      <c r="N327" s="205">
        <v>-0.66816960220331834</v>
      </c>
    </row>
    <row r="328" spans="2:14" x14ac:dyDescent="0.25">
      <c r="B328" s="205">
        <v>-0.66582905719761376</v>
      </c>
      <c r="N328" s="205">
        <v>-0.66582905719761376</v>
      </c>
    </row>
    <row r="329" spans="2:14" x14ac:dyDescent="0.25">
      <c r="B329" s="205">
        <v>-0.66469690641579482</v>
      </c>
      <c r="N329" s="205">
        <v>-0.66469690641579482</v>
      </c>
    </row>
    <row r="330" spans="2:14" x14ac:dyDescent="0.25">
      <c r="B330" s="205">
        <v>-0.66286848484956018</v>
      </c>
      <c r="N330" s="205">
        <v>-0.66286848484956018</v>
      </c>
    </row>
    <row r="331" spans="2:14" x14ac:dyDescent="0.25">
      <c r="B331" s="205">
        <v>-0.66238839765181468</v>
      </c>
      <c r="N331" s="205">
        <v>-0.66238839765181468</v>
      </c>
    </row>
    <row r="332" spans="2:14" x14ac:dyDescent="0.25">
      <c r="B332" s="205">
        <v>-0.66106909360843813</v>
      </c>
      <c r="N332" s="205">
        <v>-0.66106909360843813</v>
      </c>
    </row>
    <row r="333" spans="2:14" x14ac:dyDescent="0.25">
      <c r="B333" s="205">
        <v>-0.66051876917590191</v>
      </c>
      <c r="N333" s="205">
        <v>-0.66051876917590191</v>
      </c>
    </row>
    <row r="334" spans="2:14" x14ac:dyDescent="0.25">
      <c r="B334" s="205">
        <v>-0.66033812838047778</v>
      </c>
      <c r="N334" s="205">
        <v>-0.66033812838047778</v>
      </c>
    </row>
    <row r="335" spans="2:14" x14ac:dyDescent="0.25">
      <c r="B335" s="205">
        <v>-0.65935486128369225</v>
      </c>
      <c r="N335" s="205">
        <v>-0.65935486128369225</v>
      </c>
    </row>
    <row r="336" spans="2:14" x14ac:dyDescent="0.25">
      <c r="B336" s="205">
        <v>-0.65830674508987441</v>
      </c>
      <c r="N336" s="205">
        <v>-0.65830674508987441</v>
      </c>
    </row>
    <row r="337" spans="2:14" x14ac:dyDescent="0.25">
      <c r="B337" s="205">
        <v>-0.65737509308955921</v>
      </c>
      <c r="N337" s="205">
        <v>-0.65737509308955921</v>
      </c>
    </row>
    <row r="338" spans="2:14" x14ac:dyDescent="0.25">
      <c r="B338" s="205">
        <v>-0.6572729461924417</v>
      </c>
      <c r="N338" s="205">
        <v>-0.6572729461924417</v>
      </c>
    </row>
    <row r="339" spans="2:14" x14ac:dyDescent="0.25">
      <c r="B339" s="205">
        <v>-0.65645804547167441</v>
      </c>
      <c r="N339" s="205">
        <v>-0.65645804547167441</v>
      </c>
    </row>
    <row r="340" spans="2:14" x14ac:dyDescent="0.25">
      <c r="B340" s="205">
        <v>-0.65501935790444732</v>
      </c>
      <c r="N340" s="205">
        <v>-0.65501935790444732</v>
      </c>
    </row>
    <row r="341" spans="2:14" x14ac:dyDescent="0.25">
      <c r="B341" s="205">
        <v>-0.65470938008571555</v>
      </c>
      <c r="N341" s="205">
        <v>-0.65470938008571555</v>
      </c>
    </row>
    <row r="342" spans="2:14" x14ac:dyDescent="0.25">
      <c r="B342" s="205">
        <v>-0.65406333631439251</v>
      </c>
      <c r="N342" s="205">
        <v>-0.65406333631439251</v>
      </c>
    </row>
    <row r="343" spans="2:14" x14ac:dyDescent="0.25">
      <c r="B343" s="205">
        <v>-0.65380513314027733</v>
      </c>
      <c r="N343" s="205">
        <v>-0.65380513314027733</v>
      </c>
    </row>
    <row r="344" spans="2:14" x14ac:dyDescent="0.25">
      <c r="B344" s="205">
        <v>-0.65112378396511239</v>
      </c>
      <c r="N344" s="205">
        <v>-0.65112378396511239</v>
      </c>
    </row>
    <row r="345" spans="2:14" x14ac:dyDescent="0.25">
      <c r="B345" s="205">
        <v>-0.65071909930407001</v>
      </c>
      <c r="N345" s="205">
        <v>-0.65071909930407001</v>
      </c>
    </row>
    <row r="346" spans="2:14" x14ac:dyDescent="0.25">
      <c r="B346" s="205">
        <v>-0.65013280756214376</v>
      </c>
      <c r="N346" s="205">
        <v>-0.65013280756214376</v>
      </c>
    </row>
    <row r="347" spans="2:14" x14ac:dyDescent="0.25">
      <c r="B347" s="205">
        <v>-0.64970669971821948</v>
      </c>
      <c r="N347" s="205">
        <v>-0.64970669971821948</v>
      </c>
    </row>
    <row r="348" spans="2:14" x14ac:dyDescent="0.25">
      <c r="B348" s="205">
        <v>-0.64921191491661112</v>
      </c>
      <c r="N348" s="205">
        <v>-0.64921191491661112</v>
      </c>
    </row>
    <row r="349" spans="2:14" x14ac:dyDescent="0.25">
      <c r="B349" s="205">
        <v>-0.64866289204491712</v>
      </c>
      <c r="N349" s="205">
        <v>-0.64866289204491712</v>
      </c>
    </row>
    <row r="350" spans="2:14" x14ac:dyDescent="0.25">
      <c r="B350" s="205">
        <v>-0.64856023882176494</v>
      </c>
      <c r="N350" s="205">
        <v>-0.64856023882176494</v>
      </c>
    </row>
    <row r="351" spans="2:14" x14ac:dyDescent="0.25">
      <c r="B351" s="205">
        <v>-0.64803832779753634</v>
      </c>
      <c r="N351" s="205">
        <v>-0.64803832779753634</v>
      </c>
    </row>
    <row r="352" spans="2:14" x14ac:dyDescent="0.25">
      <c r="B352" s="205">
        <v>-0.64657542235787713</v>
      </c>
      <c r="N352" s="205">
        <v>-0.64657542235787713</v>
      </c>
    </row>
    <row r="353" spans="2:14" x14ac:dyDescent="0.25">
      <c r="B353" s="205">
        <v>-0.64646382569832817</v>
      </c>
      <c r="N353" s="205">
        <v>-0.64646382569832817</v>
      </c>
    </row>
    <row r="354" spans="2:14" x14ac:dyDescent="0.25">
      <c r="B354" s="205">
        <v>-0.64633068081343947</v>
      </c>
      <c r="N354" s="205">
        <v>-0.64633068081343947</v>
      </c>
    </row>
    <row r="355" spans="2:14" x14ac:dyDescent="0.25">
      <c r="B355" s="205">
        <v>-0.64510045019353657</v>
      </c>
      <c r="N355" s="205">
        <v>-0.64510045019353657</v>
      </c>
    </row>
    <row r="356" spans="2:14" x14ac:dyDescent="0.25">
      <c r="B356" s="205">
        <v>-0.64470631103104092</v>
      </c>
      <c r="N356" s="205">
        <v>-0.64470631103104092</v>
      </c>
    </row>
    <row r="357" spans="2:14" x14ac:dyDescent="0.25">
      <c r="B357" s="205">
        <v>-0.64428215496653474</v>
      </c>
      <c r="N357" s="205">
        <v>-0.64428215496653474</v>
      </c>
    </row>
    <row r="358" spans="2:14" x14ac:dyDescent="0.25">
      <c r="B358" s="205">
        <v>-0.64362180066880048</v>
      </c>
      <c r="N358" s="205">
        <v>-0.64362180066880048</v>
      </c>
    </row>
    <row r="359" spans="2:14" x14ac:dyDescent="0.25">
      <c r="B359" s="205">
        <v>-0.64353143803334334</v>
      </c>
      <c r="N359" s="205">
        <v>-0.64353143803334334</v>
      </c>
    </row>
    <row r="360" spans="2:14" x14ac:dyDescent="0.25">
      <c r="B360" s="205">
        <v>-0.64314782759434108</v>
      </c>
      <c r="N360" s="205">
        <v>-0.64314782759434108</v>
      </c>
    </row>
    <row r="361" spans="2:14" x14ac:dyDescent="0.25">
      <c r="B361" s="205">
        <v>-0.64276013522419728</v>
      </c>
      <c r="N361" s="205">
        <v>-0.64276013522419728</v>
      </c>
    </row>
    <row r="362" spans="2:14" x14ac:dyDescent="0.25">
      <c r="B362" s="205">
        <v>-0.6420252768091893</v>
      </c>
      <c r="N362" s="205">
        <v>-0.6420252768091893</v>
      </c>
    </row>
    <row r="363" spans="2:14" x14ac:dyDescent="0.25">
      <c r="B363" s="205">
        <v>-0.64196378337716697</v>
      </c>
      <c r="N363" s="205">
        <v>-0.64196378337716697</v>
      </c>
    </row>
    <row r="364" spans="2:14" x14ac:dyDescent="0.25">
      <c r="B364" s="205">
        <v>-0.64194312223176642</v>
      </c>
      <c r="N364" s="205">
        <v>-0.64194312223176642</v>
      </c>
    </row>
    <row r="365" spans="2:14" x14ac:dyDescent="0.25">
      <c r="B365" s="205">
        <v>-0.64193613224062174</v>
      </c>
      <c r="N365" s="205">
        <v>-0.64193613224062174</v>
      </c>
    </row>
    <row r="366" spans="2:14" x14ac:dyDescent="0.25">
      <c r="B366" s="205">
        <v>-0.64062132434936347</v>
      </c>
      <c r="N366" s="205">
        <v>-0.64062132434936347</v>
      </c>
    </row>
    <row r="367" spans="2:14" x14ac:dyDescent="0.25">
      <c r="B367" s="205">
        <v>-0.64020908246533925</v>
      </c>
      <c r="N367" s="205">
        <v>-0.64020908246533925</v>
      </c>
    </row>
    <row r="368" spans="2:14" x14ac:dyDescent="0.25">
      <c r="B368" s="205">
        <v>-0.64019598977713066</v>
      </c>
      <c r="N368" s="205">
        <v>-0.64019598977713066</v>
      </c>
    </row>
    <row r="369" spans="2:14" x14ac:dyDescent="0.25">
      <c r="B369" s="205">
        <v>-0.63992997485806369</v>
      </c>
      <c r="N369" s="205">
        <v>-0.63992997485806369</v>
      </c>
    </row>
    <row r="370" spans="2:14" x14ac:dyDescent="0.25">
      <c r="B370" s="205">
        <v>-0.63912395357450869</v>
      </c>
      <c r="N370" s="205">
        <v>-0.63912395357450869</v>
      </c>
    </row>
    <row r="371" spans="2:14" x14ac:dyDescent="0.25">
      <c r="B371" s="205">
        <v>-0.63908088803756924</v>
      </c>
      <c r="N371" s="205">
        <v>-0.63908088803756924</v>
      </c>
    </row>
    <row r="372" spans="2:14" x14ac:dyDescent="0.25">
      <c r="B372" s="205">
        <v>-0.63901327694576615</v>
      </c>
      <c r="N372" s="205">
        <v>-0.63901327694576615</v>
      </c>
    </row>
    <row r="373" spans="2:14" x14ac:dyDescent="0.25">
      <c r="B373" s="205">
        <v>-0.6364005857693007</v>
      </c>
      <c r="N373" s="205">
        <v>-0.6364005857693007</v>
      </c>
    </row>
    <row r="374" spans="2:14" x14ac:dyDescent="0.25">
      <c r="B374" s="205">
        <v>-0.63578656583368431</v>
      </c>
      <c r="N374" s="205">
        <v>-0.63578656583368431</v>
      </c>
    </row>
    <row r="375" spans="2:14" x14ac:dyDescent="0.25">
      <c r="B375" s="205">
        <v>-0.63577324674110325</v>
      </c>
      <c r="N375" s="205">
        <v>-0.63577324674110325</v>
      </c>
    </row>
    <row r="376" spans="2:14" x14ac:dyDescent="0.25">
      <c r="B376" s="205">
        <v>-0.6356812344274354</v>
      </c>
      <c r="N376" s="205">
        <v>-0.6356812344274354</v>
      </c>
    </row>
    <row r="377" spans="2:14" x14ac:dyDescent="0.25">
      <c r="B377" s="205">
        <v>-0.63566625151164791</v>
      </c>
      <c r="N377" s="205">
        <v>-0.63566625151164791</v>
      </c>
    </row>
    <row r="378" spans="2:14" x14ac:dyDescent="0.25">
      <c r="B378" s="205">
        <v>-0.63537103187976007</v>
      </c>
      <c r="N378" s="205">
        <v>-0.63537103187976007</v>
      </c>
    </row>
    <row r="379" spans="2:14" x14ac:dyDescent="0.25">
      <c r="B379" s="205">
        <v>-0.63507887272546326</v>
      </c>
      <c r="N379" s="205">
        <v>-0.63507887272546326</v>
      </c>
    </row>
    <row r="380" spans="2:14" x14ac:dyDescent="0.25">
      <c r="B380" s="205">
        <v>-0.6349773125989383</v>
      </c>
      <c r="N380" s="205">
        <v>-0.6349773125989383</v>
      </c>
    </row>
    <row r="381" spans="2:14" x14ac:dyDescent="0.25">
      <c r="B381" s="205">
        <v>-0.63474807578645387</v>
      </c>
      <c r="N381" s="205">
        <v>-0.63474807578645387</v>
      </c>
    </row>
    <row r="382" spans="2:14" x14ac:dyDescent="0.25">
      <c r="B382" s="205">
        <v>-0.6341949416473428</v>
      </c>
      <c r="N382" s="205">
        <v>-0.6341949416473428</v>
      </c>
    </row>
    <row r="383" spans="2:14" x14ac:dyDescent="0.25">
      <c r="B383" s="205">
        <v>-0.63296319111864474</v>
      </c>
      <c r="N383" s="205">
        <v>-0.63296319111864474</v>
      </c>
    </row>
    <row r="384" spans="2:14" x14ac:dyDescent="0.25">
      <c r="B384" s="205">
        <v>-0.63276720829590916</v>
      </c>
      <c r="N384" s="205">
        <v>-0.63276720829590916</v>
      </c>
    </row>
    <row r="385" spans="2:14" x14ac:dyDescent="0.25">
      <c r="B385" s="205">
        <v>-0.63276335286141949</v>
      </c>
      <c r="N385" s="205">
        <v>-0.63276335286141949</v>
      </c>
    </row>
    <row r="386" spans="2:14" x14ac:dyDescent="0.25">
      <c r="B386" s="205">
        <v>-0.63201964384148257</v>
      </c>
      <c r="N386" s="205">
        <v>-0.63201964384148257</v>
      </c>
    </row>
    <row r="387" spans="2:14" x14ac:dyDescent="0.25">
      <c r="B387" s="205">
        <v>-0.63199375616863063</v>
      </c>
      <c r="N387" s="205">
        <v>-0.63199375616863063</v>
      </c>
    </row>
    <row r="388" spans="2:14" x14ac:dyDescent="0.25">
      <c r="B388" s="205">
        <v>-0.63185223998854478</v>
      </c>
      <c r="N388" s="205">
        <v>-0.63185223998854478</v>
      </c>
    </row>
    <row r="389" spans="2:14" x14ac:dyDescent="0.25">
      <c r="B389" s="205">
        <v>-0.63176451959593372</v>
      </c>
      <c r="N389" s="205">
        <v>-0.63176451959593372</v>
      </c>
    </row>
    <row r="390" spans="2:14" x14ac:dyDescent="0.25">
      <c r="B390" s="205">
        <v>-0.63118605865225874</v>
      </c>
      <c r="N390" s="205">
        <v>-0.63118605865225874</v>
      </c>
    </row>
    <row r="391" spans="2:14" x14ac:dyDescent="0.25">
      <c r="B391" s="205">
        <v>-0.63061249100825112</v>
      </c>
      <c r="N391" s="205">
        <v>-0.63061249100825112</v>
      </c>
    </row>
    <row r="392" spans="2:14" x14ac:dyDescent="0.25">
      <c r="B392" s="205">
        <v>-0.62950953301384993</v>
      </c>
      <c r="N392" s="205">
        <v>-0.62950953301384993</v>
      </c>
    </row>
    <row r="393" spans="2:14" x14ac:dyDescent="0.25">
      <c r="B393" s="205">
        <v>-0.62896750343623864</v>
      </c>
      <c r="N393" s="205">
        <v>-0.62896750343623864</v>
      </c>
    </row>
    <row r="394" spans="2:14" x14ac:dyDescent="0.25">
      <c r="B394" s="205">
        <v>-0.62886427728154226</v>
      </c>
      <c r="N394" s="205">
        <v>-0.62886427728154226</v>
      </c>
    </row>
    <row r="395" spans="2:14" x14ac:dyDescent="0.25">
      <c r="B395" s="205">
        <v>-0.62867850849125728</v>
      </c>
      <c r="N395" s="205">
        <v>-0.62867850849125728</v>
      </c>
    </row>
    <row r="396" spans="2:14" x14ac:dyDescent="0.25">
      <c r="B396" s="205">
        <v>-0.62863791142785663</v>
      </c>
      <c r="N396" s="205">
        <v>-0.62863791142785663</v>
      </c>
    </row>
    <row r="397" spans="2:14" x14ac:dyDescent="0.25">
      <c r="B397" s="205">
        <v>-0.62717905079615754</v>
      </c>
      <c r="N397" s="205">
        <v>-0.62717905079615754</v>
      </c>
    </row>
    <row r="398" spans="2:14" x14ac:dyDescent="0.25">
      <c r="B398" s="205">
        <v>-0.62693761950467741</v>
      </c>
      <c r="N398" s="205">
        <v>-0.62693761950467741</v>
      </c>
    </row>
    <row r="399" spans="2:14" x14ac:dyDescent="0.25">
      <c r="B399" s="205">
        <v>-0.62602359920046424</v>
      </c>
      <c r="N399" s="205">
        <v>-0.62602359920046424</v>
      </c>
    </row>
    <row r="400" spans="2:14" x14ac:dyDescent="0.25">
      <c r="B400" s="205">
        <v>-0.62449412645879832</v>
      </c>
      <c r="N400" s="205">
        <v>-0.62449412645879832</v>
      </c>
    </row>
    <row r="401" spans="2:14" x14ac:dyDescent="0.25">
      <c r="B401" s="205">
        <v>-0.62410663841606073</v>
      </c>
      <c r="N401" s="205">
        <v>-0.62410663841606073</v>
      </c>
    </row>
    <row r="402" spans="2:14" x14ac:dyDescent="0.25">
      <c r="B402" s="205">
        <v>-0.6240470147292082</v>
      </c>
      <c r="N402" s="205">
        <v>-0.6240470147292082</v>
      </c>
    </row>
    <row r="403" spans="2:14" x14ac:dyDescent="0.25">
      <c r="B403" s="205">
        <v>-0.62369045685031799</v>
      </c>
      <c r="N403" s="205">
        <v>-0.62369045685031799</v>
      </c>
    </row>
    <row r="404" spans="2:14" x14ac:dyDescent="0.25">
      <c r="B404" s="205">
        <v>-0.62366671175578869</v>
      </c>
      <c r="N404" s="205">
        <v>-0.62366671175578869</v>
      </c>
    </row>
    <row r="405" spans="2:14" x14ac:dyDescent="0.25">
      <c r="B405" s="205">
        <v>-0.62327076391401404</v>
      </c>
      <c r="N405" s="205">
        <v>-0.62327076391401404</v>
      </c>
    </row>
    <row r="406" spans="2:14" x14ac:dyDescent="0.25">
      <c r="B406" s="205">
        <v>-0.62310791175610114</v>
      </c>
      <c r="N406" s="205">
        <v>-0.62310791175610114</v>
      </c>
    </row>
    <row r="407" spans="2:14" x14ac:dyDescent="0.25">
      <c r="B407" s="205">
        <v>-0.62298307379737627</v>
      </c>
      <c r="N407" s="205">
        <v>-0.62298307379737627</v>
      </c>
    </row>
    <row r="408" spans="2:14" x14ac:dyDescent="0.25">
      <c r="B408" s="205">
        <v>-0.62259231392001524</v>
      </c>
      <c r="N408" s="205">
        <v>-0.62259231392001524</v>
      </c>
    </row>
    <row r="409" spans="2:14" x14ac:dyDescent="0.25">
      <c r="B409" s="205">
        <v>-0.62213520332319594</v>
      </c>
      <c r="N409" s="205">
        <v>-0.62213520332319594</v>
      </c>
    </row>
    <row r="410" spans="2:14" x14ac:dyDescent="0.25">
      <c r="B410" s="205">
        <v>-0.62154848433195586</v>
      </c>
      <c r="N410" s="205">
        <v>-0.62154848433195586</v>
      </c>
    </row>
    <row r="411" spans="2:14" x14ac:dyDescent="0.25">
      <c r="B411" s="205">
        <v>-0.62150028617093056</v>
      </c>
      <c r="N411" s="205">
        <v>-0.62150028617093056</v>
      </c>
    </row>
    <row r="412" spans="2:14" x14ac:dyDescent="0.25">
      <c r="B412" s="205">
        <v>-0.62140183727712583</v>
      </c>
      <c r="N412" s="205">
        <v>-0.62140183727712583</v>
      </c>
    </row>
    <row r="413" spans="2:14" x14ac:dyDescent="0.25">
      <c r="B413" s="205">
        <v>-0.62127299671490122</v>
      </c>
      <c r="N413" s="205">
        <v>-0.62127299671490122</v>
      </c>
    </row>
    <row r="414" spans="2:14" x14ac:dyDescent="0.25">
      <c r="B414" s="205">
        <v>-0.62009841741605864</v>
      </c>
      <c r="N414" s="205">
        <v>-0.62009841741605864</v>
      </c>
    </row>
    <row r="415" spans="2:14" x14ac:dyDescent="0.25">
      <c r="B415" s="205">
        <v>-0.61829502482265308</v>
      </c>
      <c r="N415" s="205">
        <v>-0.61829502482265308</v>
      </c>
    </row>
    <row r="416" spans="2:14" x14ac:dyDescent="0.25">
      <c r="B416" s="205">
        <v>-0.61739034077279897</v>
      </c>
      <c r="N416" s="205">
        <v>-0.61739034077279897</v>
      </c>
    </row>
    <row r="417" spans="2:14" x14ac:dyDescent="0.25">
      <c r="B417" s="205">
        <v>-0.61733517750115263</v>
      </c>
      <c r="N417" s="205">
        <v>-0.61733517750115263</v>
      </c>
    </row>
    <row r="418" spans="2:14" x14ac:dyDescent="0.25">
      <c r="B418" s="205">
        <v>-0.61642394272714496</v>
      </c>
      <c r="N418" s="205">
        <v>-0.61642394272714496</v>
      </c>
    </row>
    <row r="419" spans="2:14" x14ac:dyDescent="0.25">
      <c r="B419" s="205">
        <v>-0.61640174181186191</v>
      </c>
      <c r="N419" s="205">
        <v>-0.61640174181186191</v>
      </c>
    </row>
    <row r="420" spans="2:14" x14ac:dyDescent="0.25">
      <c r="B420" s="205">
        <v>-0.61628616175525397</v>
      </c>
      <c r="N420" s="205">
        <v>-0.61628616175525397</v>
      </c>
    </row>
    <row r="421" spans="2:14" x14ac:dyDescent="0.25">
      <c r="B421" s="205">
        <v>-0.61492903052481185</v>
      </c>
      <c r="N421" s="205">
        <v>-0.61492903052481185</v>
      </c>
    </row>
    <row r="422" spans="2:14" x14ac:dyDescent="0.25">
      <c r="B422" s="205">
        <v>-0.61356905790785243</v>
      </c>
      <c r="N422" s="205">
        <v>-0.61356905790785243</v>
      </c>
    </row>
    <row r="423" spans="2:14" x14ac:dyDescent="0.25">
      <c r="B423" s="205">
        <v>-0.61274544274904841</v>
      </c>
      <c r="N423" s="205">
        <v>-0.61274544274904841</v>
      </c>
    </row>
    <row r="424" spans="2:14" x14ac:dyDescent="0.25">
      <c r="B424" s="205">
        <v>-0.61259424948829233</v>
      </c>
      <c r="N424" s="205">
        <v>-0.61259424948829233</v>
      </c>
    </row>
    <row r="425" spans="2:14" x14ac:dyDescent="0.25">
      <c r="B425" s="205">
        <v>-0.61217331159527688</v>
      </c>
      <c r="N425" s="205">
        <v>-0.61217331159527688</v>
      </c>
    </row>
    <row r="426" spans="2:14" x14ac:dyDescent="0.25">
      <c r="B426" s="205">
        <v>-0.61191475230423165</v>
      </c>
      <c r="N426" s="205">
        <v>-0.61191475230423165</v>
      </c>
    </row>
    <row r="427" spans="2:14" x14ac:dyDescent="0.25">
      <c r="B427" s="205">
        <v>-0.61171908759752736</v>
      </c>
      <c r="N427" s="205">
        <v>-0.61171908759752736</v>
      </c>
    </row>
    <row r="428" spans="2:14" x14ac:dyDescent="0.25">
      <c r="B428" s="205">
        <v>-0.61135474330510997</v>
      </c>
      <c r="N428" s="205">
        <v>-0.61135474330510997</v>
      </c>
    </row>
    <row r="429" spans="2:14" x14ac:dyDescent="0.25">
      <c r="B429" s="205">
        <v>-0.61131764748317441</v>
      </c>
      <c r="N429" s="205">
        <v>-0.61131764748317441</v>
      </c>
    </row>
    <row r="430" spans="2:14" x14ac:dyDescent="0.25">
      <c r="B430" s="205">
        <v>-0.61129865496921487</v>
      </c>
      <c r="N430" s="205">
        <v>-0.61129865496921487</v>
      </c>
    </row>
    <row r="431" spans="2:14" x14ac:dyDescent="0.25">
      <c r="B431" s="205">
        <v>-0.60960248471600587</v>
      </c>
      <c r="N431" s="205">
        <v>-0.60960248471600587</v>
      </c>
    </row>
    <row r="432" spans="2:14" x14ac:dyDescent="0.25">
      <c r="B432" s="205">
        <v>-0.60890378787474986</v>
      </c>
      <c r="N432" s="205">
        <v>-0.60890378787474986</v>
      </c>
    </row>
    <row r="433" spans="2:14" x14ac:dyDescent="0.25">
      <c r="B433" s="205">
        <v>-0.6071861650919691</v>
      </c>
      <c r="N433" s="205">
        <v>-0.6071861650919691</v>
      </c>
    </row>
    <row r="434" spans="2:14" x14ac:dyDescent="0.25">
      <c r="B434" s="205">
        <v>-0.60622101526913774</v>
      </c>
      <c r="N434" s="205">
        <v>-0.60622101526913774</v>
      </c>
    </row>
    <row r="435" spans="2:14" x14ac:dyDescent="0.25">
      <c r="B435" s="205">
        <v>-0.60621619983945574</v>
      </c>
      <c r="N435" s="205">
        <v>-0.60621619983945574</v>
      </c>
    </row>
    <row r="436" spans="2:14" x14ac:dyDescent="0.25">
      <c r="B436" s="205">
        <v>-0.60556567744844247</v>
      </c>
      <c r="N436" s="205">
        <v>-0.60556567744844247</v>
      </c>
    </row>
    <row r="437" spans="2:14" x14ac:dyDescent="0.25">
      <c r="B437" s="205">
        <v>-0.60550198844198833</v>
      </c>
      <c r="N437" s="205">
        <v>-0.60550198844198833</v>
      </c>
    </row>
    <row r="438" spans="2:14" x14ac:dyDescent="0.25">
      <c r="B438" s="205">
        <v>-0.60469955390981478</v>
      </c>
      <c r="N438" s="205">
        <v>-0.60469955390981478</v>
      </c>
    </row>
    <row r="439" spans="2:14" x14ac:dyDescent="0.25">
      <c r="B439" s="205">
        <v>-0.60432351847646382</v>
      </c>
      <c r="N439" s="205">
        <v>-0.60432351847646382</v>
      </c>
    </row>
    <row r="440" spans="2:14" x14ac:dyDescent="0.25">
      <c r="B440" s="205">
        <v>-0.60414632935687218</v>
      </c>
      <c r="N440" s="205">
        <v>-0.60414632935687218</v>
      </c>
    </row>
    <row r="441" spans="2:14" x14ac:dyDescent="0.25">
      <c r="B441" s="205">
        <v>-0.60388418792107046</v>
      </c>
      <c r="N441" s="205">
        <v>-0.60388418792107046</v>
      </c>
    </row>
    <row r="442" spans="2:14" x14ac:dyDescent="0.25">
      <c r="B442" s="205">
        <v>-0.60386802544365803</v>
      </c>
      <c r="N442" s="205">
        <v>-0.60386802544365803</v>
      </c>
    </row>
    <row r="443" spans="2:14" x14ac:dyDescent="0.25">
      <c r="B443" s="205">
        <v>-0.60278573909601252</v>
      </c>
      <c r="N443" s="205">
        <v>-0.60278573909601252</v>
      </c>
    </row>
    <row r="444" spans="2:14" x14ac:dyDescent="0.25">
      <c r="B444" s="205">
        <v>-0.60210479293656394</v>
      </c>
      <c r="N444" s="205">
        <v>-0.60210479293656394</v>
      </c>
    </row>
    <row r="445" spans="2:14" x14ac:dyDescent="0.25">
      <c r="B445" s="205">
        <v>-0.60183348793382008</v>
      </c>
      <c r="N445" s="205">
        <v>-0.60183348793382008</v>
      </c>
    </row>
    <row r="446" spans="2:14" x14ac:dyDescent="0.25">
      <c r="B446" s="205">
        <v>-0.60053824618028961</v>
      </c>
      <c r="N446" s="205">
        <v>-0.60053824618028961</v>
      </c>
    </row>
    <row r="447" spans="2:14" x14ac:dyDescent="0.25">
      <c r="B447" s="205">
        <v>-0.59856852313798081</v>
      </c>
      <c r="N447" s="205">
        <v>-0.59856852313798081</v>
      </c>
    </row>
    <row r="448" spans="2:14" x14ac:dyDescent="0.25">
      <c r="B448" s="205">
        <v>-0.5985291618819546</v>
      </c>
      <c r="N448" s="205">
        <v>-0.5985291618819546</v>
      </c>
    </row>
    <row r="449" spans="2:14" x14ac:dyDescent="0.25">
      <c r="B449" s="205">
        <v>-0.59773626988049844</v>
      </c>
      <c r="N449" s="205">
        <v>-0.59773626988049844</v>
      </c>
    </row>
    <row r="450" spans="2:14" x14ac:dyDescent="0.25">
      <c r="B450" s="205">
        <v>-0.59764803080211948</v>
      </c>
      <c r="N450" s="205">
        <v>-0.59764803080211948</v>
      </c>
    </row>
    <row r="451" spans="2:14" x14ac:dyDescent="0.25">
      <c r="B451" s="205">
        <v>-0.59666044191685375</v>
      </c>
      <c r="N451" s="205">
        <v>-0.59666044191685375</v>
      </c>
    </row>
    <row r="452" spans="2:14" x14ac:dyDescent="0.25">
      <c r="B452" s="205">
        <v>-0.5964165188506132</v>
      </c>
      <c r="N452" s="205">
        <v>-0.5964165188506132</v>
      </c>
    </row>
    <row r="453" spans="2:14" x14ac:dyDescent="0.25">
      <c r="B453" s="205">
        <v>-0.59537687084560031</v>
      </c>
      <c r="N453" s="205">
        <v>-0.59537687084560031</v>
      </c>
    </row>
    <row r="454" spans="2:14" x14ac:dyDescent="0.25">
      <c r="B454" s="205">
        <v>-0.59524824732038595</v>
      </c>
      <c r="N454" s="205">
        <v>-0.59524824732038595</v>
      </c>
    </row>
    <row r="455" spans="2:14" x14ac:dyDescent="0.25">
      <c r="B455" s="205">
        <v>-0.59343529379848536</v>
      </c>
      <c r="N455" s="205">
        <v>-0.59343529379848536</v>
      </c>
    </row>
    <row r="456" spans="2:14" x14ac:dyDescent="0.25">
      <c r="B456" s="205">
        <v>-0.59308955546289832</v>
      </c>
      <c r="N456" s="205">
        <v>-0.59308955546289832</v>
      </c>
    </row>
    <row r="457" spans="2:14" x14ac:dyDescent="0.25">
      <c r="B457" s="205">
        <v>-0.5928599015410112</v>
      </c>
      <c r="N457" s="205">
        <v>-0.5928599015410112</v>
      </c>
    </row>
    <row r="458" spans="2:14" x14ac:dyDescent="0.25">
      <c r="B458" s="205">
        <v>-0.59273755076245127</v>
      </c>
      <c r="N458" s="205">
        <v>-0.59273755076245127</v>
      </c>
    </row>
    <row r="459" spans="2:14" x14ac:dyDescent="0.25">
      <c r="B459" s="205">
        <v>-0.5924139781703962</v>
      </c>
      <c r="N459" s="205">
        <v>-0.5924139781703962</v>
      </c>
    </row>
    <row r="460" spans="2:14" x14ac:dyDescent="0.25">
      <c r="B460" s="205">
        <v>-0.59092707117290078</v>
      </c>
      <c r="N460" s="205">
        <v>-0.59092707117290078</v>
      </c>
    </row>
    <row r="461" spans="2:14" x14ac:dyDescent="0.25">
      <c r="B461" s="205">
        <v>-0.59008721986500767</v>
      </c>
      <c r="N461" s="205">
        <v>-0.59008721986500767</v>
      </c>
    </row>
    <row r="462" spans="2:14" x14ac:dyDescent="0.25">
      <c r="B462" s="205">
        <v>-0.58803263016009566</v>
      </c>
      <c r="N462" s="205">
        <v>-0.58803263016009566</v>
      </c>
    </row>
    <row r="463" spans="2:14" x14ac:dyDescent="0.25">
      <c r="B463" s="205">
        <v>-0.58773652025734502</v>
      </c>
      <c r="N463" s="205">
        <v>-0.58773652025734502</v>
      </c>
    </row>
    <row r="464" spans="2:14" x14ac:dyDescent="0.25">
      <c r="B464" s="205">
        <v>-0.58686175202466118</v>
      </c>
      <c r="N464" s="205">
        <v>-0.58686175202466118</v>
      </c>
    </row>
    <row r="465" spans="2:14" x14ac:dyDescent="0.25">
      <c r="B465" s="205">
        <v>-0.58607633062260656</v>
      </c>
      <c r="N465" s="205">
        <v>-0.58607633062260656</v>
      </c>
    </row>
    <row r="466" spans="2:14" x14ac:dyDescent="0.25">
      <c r="B466" s="205">
        <v>-0.58502433025558187</v>
      </c>
      <c r="N466" s="205">
        <v>-0.58502433025558187</v>
      </c>
    </row>
    <row r="467" spans="2:14" x14ac:dyDescent="0.25">
      <c r="B467" s="205">
        <v>-0.58238855186061533</v>
      </c>
      <c r="N467" s="205">
        <v>-0.58238855186061533</v>
      </c>
    </row>
    <row r="468" spans="2:14" x14ac:dyDescent="0.25">
      <c r="B468" s="205">
        <v>-0.58230739899845929</v>
      </c>
      <c r="N468" s="205">
        <v>-0.58230739899845929</v>
      </c>
    </row>
    <row r="469" spans="2:14" x14ac:dyDescent="0.25">
      <c r="B469" s="205">
        <v>-0.582244455814795</v>
      </c>
      <c r="N469" s="205">
        <v>-0.582244455814795</v>
      </c>
    </row>
    <row r="470" spans="2:14" x14ac:dyDescent="0.25">
      <c r="B470" s="205">
        <v>-0.58175440834798586</v>
      </c>
      <c r="N470" s="205">
        <v>-0.58175440834798586</v>
      </c>
    </row>
    <row r="471" spans="2:14" x14ac:dyDescent="0.25">
      <c r="B471" s="205">
        <v>-0.58121892211500348</v>
      </c>
      <c r="N471" s="205">
        <v>-0.58121892211500348</v>
      </c>
    </row>
    <row r="472" spans="2:14" x14ac:dyDescent="0.25">
      <c r="B472" s="205">
        <v>-0.58055058559169626</v>
      </c>
      <c r="N472" s="205">
        <v>-0.58055058559169626</v>
      </c>
    </row>
    <row r="473" spans="2:14" x14ac:dyDescent="0.25">
      <c r="B473" s="205">
        <v>-0.57860005751469035</v>
      </c>
      <c r="N473" s="205">
        <v>-0.57860005751469035</v>
      </c>
    </row>
    <row r="474" spans="2:14" x14ac:dyDescent="0.25">
      <c r="B474" s="205">
        <v>-0.5771965978830903</v>
      </c>
      <c r="N474" s="205">
        <v>-0.5771965978830903</v>
      </c>
    </row>
    <row r="475" spans="2:14" x14ac:dyDescent="0.25">
      <c r="B475" s="205">
        <v>-0.57480981432397615</v>
      </c>
      <c r="N475" s="205">
        <v>-0.57480981432397615</v>
      </c>
    </row>
    <row r="476" spans="2:14" x14ac:dyDescent="0.25">
      <c r="B476" s="205">
        <v>-0.57433111692389616</v>
      </c>
      <c r="N476" s="205">
        <v>-0.57433111692389616</v>
      </c>
    </row>
    <row r="477" spans="2:14" x14ac:dyDescent="0.25">
      <c r="B477" s="205">
        <v>-0.57296568564479744</v>
      </c>
      <c r="N477" s="205">
        <v>-0.57296568564479744</v>
      </c>
    </row>
    <row r="478" spans="2:14" x14ac:dyDescent="0.25">
      <c r="B478" s="205">
        <v>-0.5718065885539666</v>
      </c>
      <c r="N478" s="205">
        <v>-0.5718065885539666</v>
      </c>
    </row>
    <row r="479" spans="2:14" x14ac:dyDescent="0.25">
      <c r="B479" s="205">
        <v>-0.57070325118286092</v>
      </c>
      <c r="N479" s="205">
        <v>-0.57070325118286092</v>
      </c>
    </row>
    <row r="480" spans="2:14" x14ac:dyDescent="0.25">
      <c r="B480" s="205">
        <v>-0.56970115848040093</v>
      </c>
      <c r="N480" s="205">
        <v>-0.56970115848040093</v>
      </c>
    </row>
    <row r="481" spans="2:14" x14ac:dyDescent="0.25">
      <c r="B481" s="205">
        <v>-0.56920262243861497</v>
      </c>
      <c r="N481" s="205">
        <v>-0.56920262243861497</v>
      </c>
    </row>
    <row r="482" spans="2:14" x14ac:dyDescent="0.25">
      <c r="B482" s="205">
        <v>-0.56601334328503328</v>
      </c>
      <c r="N482" s="205">
        <v>-0.56601334328503328</v>
      </c>
    </row>
    <row r="483" spans="2:14" x14ac:dyDescent="0.25">
      <c r="B483" s="205">
        <v>-0.56568252495122684</v>
      </c>
      <c r="N483" s="205">
        <v>-0.56568252495122684</v>
      </c>
    </row>
    <row r="484" spans="2:14" x14ac:dyDescent="0.25">
      <c r="B484" s="205">
        <v>-0.56462206245517099</v>
      </c>
      <c r="N484" s="205">
        <v>-0.56462206245517099</v>
      </c>
    </row>
    <row r="485" spans="2:14" x14ac:dyDescent="0.25">
      <c r="B485" s="205">
        <v>-0.56220003442744226</v>
      </c>
      <c r="N485" s="205">
        <v>-0.56220003442744226</v>
      </c>
    </row>
    <row r="486" spans="2:14" x14ac:dyDescent="0.25">
      <c r="B486" s="205">
        <v>-0.56160784583590728</v>
      </c>
      <c r="N486" s="205">
        <v>-0.56160784583590728</v>
      </c>
    </row>
    <row r="487" spans="2:14" x14ac:dyDescent="0.25">
      <c r="B487" s="205">
        <v>-0.56027143877592289</v>
      </c>
      <c r="N487" s="205">
        <v>-0.56027143877592289</v>
      </c>
    </row>
    <row r="488" spans="2:14" x14ac:dyDescent="0.25">
      <c r="B488" s="205">
        <v>-0.55979129979816245</v>
      </c>
      <c r="N488" s="205">
        <v>-0.55979129979816245</v>
      </c>
    </row>
    <row r="489" spans="2:14" x14ac:dyDescent="0.25">
      <c r="B489" s="205">
        <v>-0.55960310159933357</v>
      </c>
      <c r="N489" s="205">
        <v>-0.55960310159933357</v>
      </c>
    </row>
    <row r="490" spans="2:14" x14ac:dyDescent="0.25">
      <c r="B490" s="205">
        <v>-0.55952404177061099</v>
      </c>
      <c r="N490" s="205">
        <v>-0.55952404177061099</v>
      </c>
    </row>
    <row r="491" spans="2:14" x14ac:dyDescent="0.25">
      <c r="B491" s="205">
        <v>-0.55908409115991164</v>
      </c>
      <c r="N491" s="205">
        <v>-0.55908409115991164</v>
      </c>
    </row>
    <row r="492" spans="2:14" x14ac:dyDescent="0.25">
      <c r="B492" s="205">
        <v>-0.55896767476054732</v>
      </c>
      <c r="N492" s="205">
        <v>-0.55896767476054732</v>
      </c>
    </row>
    <row r="493" spans="2:14" x14ac:dyDescent="0.25">
      <c r="B493" s="205">
        <v>-0.55879108757996909</v>
      </c>
      <c r="N493" s="205">
        <v>-0.55879108757996909</v>
      </c>
    </row>
    <row r="494" spans="2:14" x14ac:dyDescent="0.25">
      <c r="B494" s="205">
        <v>-0.55852167975784528</v>
      </c>
      <c r="N494" s="205">
        <v>-0.55852167975784528</v>
      </c>
    </row>
    <row r="495" spans="2:14" x14ac:dyDescent="0.25">
      <c r="B495" s="205">
        <v>-0.55749352788658291</v>
      </c>
      <c r="N495" s="205">
        <v>-0.55749352788658291</v>
      </c>
    </row>
    <row r="496" spans="2:14" x14ac:dyDescent="0.25">
      <c r="B496" s="205">
        <v>-0.55622470593191742</v>
      </c>
      <c r="N496" s="205">
        <v>-0.55622470593191742</v>
      </c>
    </row>
    <row r="497" spans="2:14" x14ac:dyDescent="0.25">
      <c r="B497" s="205">
        <v>-0.555114349721053</v>
      </c>
      <c r="N497" s="205">
        <v>-0.555114349721053</v>
      </c>
    </row>
    <row r="498" spans="2:14" x14ac:dyDescent="0.25">
      <c r="B498" s="205">
        <v>-0.55374012854740773</v>
      </c>
      <c r="N498" s="205">
        <v>-0.55374012854740773</v>
      </c>
    </row>
    <row r="499" spans="2:14" x14ac:dyDescent="0.25">
      <c r="B499" s="205">
        <v>-0.55092098727511463</v>
      </c>
      <c r="N499" s="205">
        <v>-0.55092098727511463</v>
      </c>
    </row>
    <row r="500" spans="2:14" x14ac:dyDescent="0.25">
      <c r="B500" s="205">
        <v>-0.5487485546210511</v>
      </c>
      <c r="N500" s="205">
        <v>-0.5487485546210511</v>
      </c>
    </row>
    <row r="501" spans="2:14" x14ac:dyDescent="0.25">
      <c r="B501" s="205">
        <v>-0.54864392430687381</v>
      </c>
      <c r="N501" s="205">
        <v>-0.54864392430687381</v>
      </c>
    </row>
    <row r="502" spans="2:14" x14ac:dyDescent="0.25">
      <c r="B502" s="205">
        <v>-0.5486024019292256</v>
      </c>
      <c r="N502" s="205">
        <v>-0.5486024019292256</v>
      </c>
    </row>
    <row r="503" spans="2:14" x14ac:dyDescent="0.25">
      <c r="B503" s="205">
        <v>-0.54859603494674203</v>
      </c>
      <c r="N503" s="205">
        <v>-0.54859603494674203</v>
      </c>
    </row>
    <row r="504" spans="2:14" x14ac:dyDescent="0.25">
      <c r="B504" s="205">
        <v>-0.54714533249877295</v>
      </c>
      <c r="N504" s="205">
        <v>-0.54714533249877295</v>
      </c>
    </row>
    <row r="505" spans="2:14" x14ac:dyDescent="0.25">
      <c r="B505" s="205">
        <v>-0.54695467560913791</v>
      </c>
      <c r="N505" s="205">
        <v>-0.54695467560913791</v>
      </c>
    </row>
    <row r="506" spans="2:14" x14ac:dyDescent="0.25">
      <c r="B506" s="205">
        <v>-0.54689004186952317</v>
      </c>
      <c r="N506" s="205">
        <v>-0.54689004186952317</v>
      </c>
    </row>
    <row r="507" spans="2:14" x14ac:dyDescent="0.25">
      <c r="B507" s="205">
        <v>-0.54575308047824445</v>
      </c>
      <c r="N507" s="205">
        <v>-0.54575308047824445</v>
      </c>
    </row>
    <row r="508" spans="2:14" x14ac:dyDescent="0.25">
      <c r="B508" s="205">
        <v>-0.54508944686522032</v>
      </c>
      <c r="N508" s="205">
        <v>-0.54508944686522032</v>
      </c>
    </row>
    <row r="509" spans="2:14" x14ac:dyDescent="0.25">
      <c r="B509" s="205">
        <v>-0.54497340271008365</v>
      </c>
      <c r="N509" s="205">
        <v>-0.54497340271008365</v>
      </c>
    </row>
    <row r="510" spans="2:14" x14ac:dyDescent="0.25">
      <c r="B510" s="205">
        <v>-0.54491771435270364</v>
      </c>
      <c r="N510" s="205">
        <v>-0.54491771435270364</v>
      </c>
    </row>
    <row r="511" spans="2:14" x14ac:dyDescent="0.25">
      <c r="B511" s="205">
        <v>-0.54466344712114678</v>
      </c>
      <c r="N511" s="205">
        <v>-0.54466344712114678</v>
      </c>
    </row>
    <row r="512" spans="2:14" x14ac:dyDescent="0.25">
      <c r="B512" s="205">
        <v>-0.54464935324334385</v>
      </c>
      <c r="N512" s="205">
        <v>-0.54464935324334385</v>
      </c>
    </row>
    <row r="513" spans="2:14" x14ac:dyDescent="0.25">
      <c r="B513" s="205">
        <v>-0.54132554955391476</v>
      </c>
      <c r="N513" s="205">
        <v>-0.54132554955391476</v>
      </c>
    </row>
    <row r="514" spans="2:14" x14ac:dyDescent="0.25">
      <c r="B514" s="205">
        <v>-0.54061074885520544</v>
      </c>
      <c r="N514" s="205">
        <v>-0.54061074885520544</v>
      </c>
    </row>
    <row r="515" spans="2:14" x14ac:dyDescent="0.25">
      <c r="B515" s="205">
        <v>-0.5403539984757878</v>
      </c>
      <c r="N515" s="205">
        <v>-0.5403539984757878</v>
      </c>
    </row>
    <row r="516" spans="2:14" x14ac:dyDescent="0.25">
      <c r="B516" s="205">
        <v>-0.54002461530123469</v>
      </c>
      <c r="N516" s="205">
        <v>-0.54002461530123469</v>
      </c>
    </row>
    <row r="517" spans="2:14" x14ac:dyDescent="0.25">
      <c r="B517" s="205">
        <v>-0.53947046498284368</v>
      </c>
      <c r="N517" s="205">
        <v>-0.53947046498284368</v>
      </c>
    </row>
    <row r="518" spans="2:14" x14ac:dyDescent="0.25">
      <c r="B518" s="205">
        <v>-0.53837985256855725</v>
      </c>
      <c r="N518" s="205">
        <v>-0.53837985256855725</v>
      </c>
    </row>
    <row r="519" spans="2:14" x14ac:dyDescent="0.25">
      <c r="B519" s="205">
        <v>-0.53797824721296572</v>
      </c>
      <c r="N519" s="205">
        <v>-0.53797824721296572</v>
      </c>
    </row>
    <row r="520" spans="2:14" x14ac:dyDescent="0.25">
      <c r="B520" s="205">
        <v>-0.53762649333020007</v>
      </c>
      <c r="N520" s="205">
        <v>-0.53762649333020007</v>
      </c>
    </row>
    <row r="521" spans="2:14" x14ac:dyDescent="0.25">
      <c r="B521" s="205">
        <v>-0.53752998236128768</v>
      </c>
      <c r="N521" s="205">
        <v>-0.53752998236128768</v>
      </c>
    </row>
    <row r="522" spans="2:14" x14ac:dyDescent="0.25">
      <c r="B522" s="205">
        <v>-0.53744407136006578</v>
      </c>
      <c r="N522" s="205">
        <v>-0.53744407136006578</v>
      </c>
    </row>
    <row r="523" spans="2:14" x14ac:dyDescent="0.25">
      <c r="B523" s="205">
        <v>-0.53669877463778537</v>
      </c>
      <c r="N523" s="205">
        <v>-0.53669877463778537</v>
      </c>
    </row>
    <row r="524" spans="2:14" x14ac:dyDescent="0.25">
      <c r="B524" s="205">
        <v>-0.53470816493260198</v>
      </c>
      <c r="N524" s="205">
        <v>-0.53470816493260198</v>
      </c>
    </row>
    <row r="525" spans="2:14" x14ac:dyDescent="0.25">
      <c r="B525" s="205">
        <v>-0.5341452229213044</v>
      </c>
      <c r="N525" s="205">
        <v>-0.5341452229213044</v>
      </c>
    </row>
    <row r="526" spans="2:14" x14ac:dyDescent="0.25">
      <c r="B526" s="205">
        <v>-0.53313285552317669</v>
      </c>
      <c r="N526" s="205">
        <v>-0.53313285552317669</v>
      </c>
    </row>
    <row r="527" spans="2:14" x14ac:dyDescent="0.25">
      <c r="B527" s="205">
        <v>-0.53294268982537363</v>
      </c>
      <c r="N527" s="205">
        <v>-0.53294268982537363</v>
      </c>
    </row>
    <row r="528" spans="2:14" x14ac:dyDescent="0.25">
      <c r="B528" s="205">
        <v>-0.53237149314307297</v>
      </c>
      <c r="N528" s="205">
        <v>-0.53237149314307297</v>
      </c>
    </row>
    <row r="529" spans="2:14" x14ac:dyDescent="0.25">
      <c r="B529" s="205">
        <v>-0.53224489410609688</v>
      </c>
      <c r="N529" s="205">
        <v>-0.53224489410609688</v>
      </c>
    </row>
    <row r="530" spans="2:14" x14ac:dyDescent="0.25">
      <c r="B530" s="205">
        <v>-0.53138865113600742</v>
      </c>
      <c r="N530" s="205">
        <v>-0.53138865113600742</v>
      </c>
    </row>
    <row r="531" spans="2:14" x14ac:dyDescent="0.25">
      <c r="B531" s="205">
        <v>-0.53115326834295817</v>
      </c>
      <c r="N531" s="205">
        <v>-0.53115326834295817</v>
      </c>
    </row>
    <row r="532" spans="2:14" x14ac:dyDescent="0.25">
      <c r="B532" s="205">
        <v>-0.53061298244466737</v>
      </c>
      <c r="N532" s="205">
        <v>-0.53061298244466737</v>
      </c>
    </row>
    <row r="533" spans="2:14" x14ac:dyDescent="0.25">
      <c r="B533" s="205">
        <v>-0.53028714285460765</v>
      </c>
      <c r="N533" s="205">
        <v>-0.53028714285460765</v>
      </c>
    </row>
    <row r="534" spans="2:14" x14ac:dyDescent="0.25">
      <c r="B534" s="205">
        <v>-0.52949481288900391</v>
      </c>
      <c r="N534" s="205">
        <v>-0.52949481288900391</v>
      </c>
    </row>
    <row r="535" spans="2:14" x14ac:dyDescent="0.25">
      <c r="B535" s="205">
        <v>-0.52934047343594448</v>
      </c>
      <c r="N535" s="205">
        <v>-0.52934047343594448</v>
      </c>
    </row>
    <row r="536" spans="2:14" x14ac:dyDescent="0.25">
      <c r="B536" s="205">
        <v>-0.52379325061700999</v>
      </c>
      <c r="N536" s="205">
        <v>-0.52379325061700999</v>
      </c>
    </row>
    <row r="537" spans="2:14" x14ac:dyDescent="0.25">
      <c r="B537" s="205">
        <v>-0.5214993876764783</v>
      </c>
      <c r="N537" s="205">
        <v>-0.5214993876764783</v>
      </c>
    </row>
    <row r="538" spans="2:14" x14ac:dyDescent="0.25">
      <c r="B538" s="205">
        <v>-0.52116426363366242</v>
      </c>
      <c r="N538" s="205">
        <v>-0.52116426363366242</v>
      </c>
    </row>
    <row r="539" spans="2:14" x14ac:dyDescent="0.25">
      <c r="B539" s="205">
        <v>-0.51925710017084681</v>
      </c>
      <c r="N539" s="205">
        <v>-0.51925710017084681</v>
      </c>
    </row>
    <row r="540" spans="2:14" x14ac:dyDescent="0.25">
      <c r="B540" s="205">
        <v>-0.51875603275344162</v>
      </c>
      <c r="N540" s="205">
        <v>-0.51875603275344162</v>
      </c>
    </row>
    <row r="541" spans="2:14" x14ac:dyDescent="0.25">
      <c r="B541" s="205">
        <v>-0.51828677515597732</v>
      </c>
      <c r="N541" s="205">
        <v>-0.51828677515597732</v>
      </c>
    </row>
    <row r="542" spans="2:14" x14ac:dyDescent="0.25">
      <c r="B542" s="205">
        <v>-0.51757562324039763</v>
      </c>
      <c r="N542" s="205">
        <v>-0.51757562324039763</v>
      </c>
    </row>
    <row r="543" spans="2:14" x14ac:dyDescent="0.25">
      <c r="B543" s="205">
        <v>-0.51743352786395425</v>
      </c>
      <c r="N543" s="205">
        <v>-0.51743352786395425</v>
      </c>
    </row>
    <row r="544" spans="2:14" x14ac:dyDescent="0.25">
      <c r="B544" s="205">
        <v>-0.51626104094233505</v>
      </c>
      <c r="N544" s="205">
        <v>-0.51626104094233505</v>
      </c>
    </row>
    <row r="545" spans="2:14" x14ac:dyDescent="0.25">
      <c r="B545" s="205">
        <v>-0.51611276968134079</v>
      </c>
      <c r="N545" s="205">
        <v>-0.51611276968134079</v>
      </c>
    </row>
    <row r="546" spans="2:14" x14ac:dyDescent="0.25">
      <c r="B546" s="205">
        <v>-0.51538454975413728</v>
      </c>
      <c r="N546" s="205">
        <v>-0.51538454975413728</v>
      </c>
    </row>
    <row r="547" spans="2:14" x14ac:dyDescent="0.25">
      <c r="B547" s="205">
        <v>-0.51338682901423749</v>
      </c>
      <c r="N547" s="205">
        <v>-0.51338682901423749</v>
      </c>
    </row>
    <row r="548" spans="2:14" x14ac:dyDescent="0.25">
      <c r="B548" s="205">
        <v>-0.5127590963949048</v>
      </c>
      <c r="N548" s="205">
        <v>-0.5127590963949048</v>
      </c>
    </row>
    <row r="549" spans="2:14" x14ac:dyDescent="0.25">
      <c r="B549" s="205">
        <v>-0.512221338054763</v>
      </c>
      <c r="N549" s="205">
        <v>-0.512221338054763</v>
      </c>
    </row>
    <row r="550" spans="2:14" x14ac:dyDescent="0.25">
      <c r="B550" s="205">
        <v>-0.51150873950970621</v>
      </c>
      <c r="N550" s="205">
        <v>-0.51150873950970621</v>
      </c>
    </row>
    <row r="551" spans="2:14" x14ac:dyDescent="0.25">
      <c r="B551" s="205">
        <v>-0.51116301168681244</v>
      </c>
      <c r="N551" s="205">
        <v>-0.51116301168681244</v>
      </c>
    </row>
    <row r="552" spans="2:14" x14ac:dyDescent="0.25">
      <c r="B552" s="205">
        <v>-0.51045506410361807</v>
      </c>
      <c r="N552" s="205">
        <v>-0.51045506410361807</v>
      </c>
    </row>
    <row r="553" spans="2:14" x14ac:dyDescent="0.25">
      <c r="B553" s="205">
        <v>-0.51039713258999919</v>
      </c>
      <c r="N553" s="205">
        <v>-0.51039713258999919</v>
      </c>
    </row>
    <row r="554" spans="2:14" x14ac:dyDescent="0.25">
      <c r="B554" s="205">
        <v>-0.51032213868629483</v>
      </c>
      <c r="N554" s="205">
        <v>-0.51032213868629483</v>
      </c>
    </row>
    <row r="555" spans="2:14" x14ac:dyDescent="0.25">
      <c r="B555" s="205">
        <v>-0.50931732742179614</v>
      </c>
      <c r="N555" s="205">
        <v>-0.50931732742179614</v>
      </c>
    </row>
    <row r="556" spans="2:14" x14ac:dyDescent="0.25">
      <c r="B556" s="205">
        <v>-0.50886367982568059</v>
      </c>
      <c r="N556" s="205">
        <v>-0.50886367982568059</v>
      </c>
    </row>
    <row r="557" spans="2:14" x14ac:dyDescent="0.25">
      <c r="B557" s="205">
        <v>-0.50818805692909164</v>
      </c>
      <c r="N557" s="205">
        <v>-0.50818805692909164</v>
      </c>
    </row>
    <row r="558" spans="2:14" x14ac:dyDescent="0.25">
      <c r="B558" s="205">
        <v>-0.50743139765327383</v>
      </c>
      <c r="N558" s="205">
        <v>-0.50743139765327383</v>
      </c>
    </row>
    <row r="559" spans="2:14" x14ac:dyDescent="0.25">
      <c r="B559" s="205">
        <v>-0.50636401596540492</v>
      </c>
      <c r="N559" s="205">
        <v>-0.50636401596540492</v>
      </c>
    </row>
    <row r="560" spans="2:14" x14ac:dyDescent="0.25">
      <c r="B560" s="205">
        <v>-0.50479354673155785</v>
      </c>
      <c r="N560" s="205">
        <v>-0.50479354673155785</v>
      </c>
    </row>
    <row r="561" spans="2:14" x14ac:dyDescent="0.25">
      <c r="B561" s="205">
        <v>-0.50395801362997217</v>
      </c>
      <c r="N561" s="205">
        <v>-0.50395801362997217</v>
      </c>
    </row>
    <row r="562" spans="2:14" x14ac:dyDescent="0.25">
      <c r="B562" s="205">
        <v>-0.50358224187882428</v>
      </c>
      <c r="N562" s="205">
        <v>-0.50358224187882428</v>
      </c>
    </row>
    <row r="563" spans="2:14" x14ac:dyDescent="0.25">
      <c r="B563" s="205">
        <v>-0.50256862766576782</v>
      </c>
      <c r="N563" s="205">
        <v>-0.50256862766576782</v>
      </c>
    </row>
    <row r="564" spans="2:14" x14ac:dyDescent="0.25">
      <c r="B564" s="205">
        <v>-0.50233363078241</v>
      </c>
      <c r="N564" s="205">
        <v>-0.50233363078241</v>
      </c>
    </row>
    <row r="565" spans="2:14" x14ac:dyDescent="0.25">
      <c r="B565" s="205">
        <v>-0.50227192497929829</v>
      </c>
      <c r="N565" s="205">
        <v>-0.50227192497929829</v>
      </c>
    </row>
    <row r="566" spans="2:14" x14ac:dyDescent="0.25">
      <c r="B566" s="205">
        <v>-0.50224674033528072</v>
      </c>
      <c r="N566" s="205">
        <v>-0.50224674033528072</v>
      </c>
    </row>
    <row r="567" spans="2:14" x14ac:dyDescent="0.25">
      <c r="B567" s="205">
        <v>-0.50028860393922137</v>
      </c>
      <c r="N567" s="205">
        <v>-0.50028860393922137</v>
      </c>
    </row>
    <row r="568" spans="2:14" x14ac:dyDescent="0.25">
      <c r="B568" s="205">
        <v>-0.50019079264826238</v>
      </c>
      <c r="N568" s="205">
        <v>-0.50019079264826238</v>
      </c>
    </row>
    <row r="569" spans="2:14" x14ac:dyDescent="0.25">
      <c r="B569" s="205">
        <v>-0.49973779360216392</v>
      </c>
      <c r="N569" s="205">
        <v>-0.49973779360216392</v>
      </c>
    </row>
    <row r="570" spans="2:14" x14ac:dyDescent="0.25">
      <c r="B570" s="205">
        <v>-0.49657140098729424</v>
      </c>
      <c r="N570" s="205">
        <v>-0.49657140098729424</v>
      </c>
    </row>
    <row r="571" spans="2:14" x14ac:dyDescent="0.25">
      <c r="B571" s="205">
        <v>-0.49654426026439802</v>
      </c>
      <c r="N571" s="205">
        <v>-0.49654426026439802</v>
      </c>
    </row>
    <row r="572" spans="2:14" x14ac:dyDescent="0.25">
      <c r="B572" s="205">
        <v>-0.49641278012346274</v>
      </c>
      <c r="N572" s="205">
        <v>-0.49641278012346274</v>
      </c>
    </row>
    <row r="573" spans="2:14" x14ac:dyDescent="0.25">
      <c r="B573" s="205">
        <v>-0.49597855227882037</v>
      </c>
      <c r="N573" s="205">
        <v>-0.49597855227882037</v>
      </c>
    </row>
    <row r="574" spans="2:14" x14ac:dyDescent="0.25">
      <c r="B574" s="205">
        <v>-0.4945706230360552</v>
      </c>
      <c r="N574" s="205">
        <v>-0.4945706230360552</v>
      </c>
    </row>
    <row r="575" spans="2:14" x14ac:dyDescent="0.25">
      <c r="B575" s="205">
        <v>-0.49453290569994612</v>
      </c>
      <c r="N575" s="205">
        <v>-0.49453290569994612</v>
      </c>
    </row>
    <row r="576" spans="2:14" x14ac:dyDescent="0.25">
      <c r="B576" s="205">
        <v>-0.49448843743758625</v>
      </c>
      <c r="N576" s="205">
        <v>-0.49448843743758625</v>
      </c>
    </row>
    <row r="577" spans="2:14" x14ac:dyDescent="0.25">
      <c r="B577" s="205">
        <v>-0.49448843743758625</v>
      </c>
      <c r="N577" s="205">
        <v>-0.49448843743758625</v>
      </c>
    </row>
    <row r="578" spans="2:14" x14ac:dyDescent="0.25">
      <c r="B578" s="205">
        <v>-0.49448843743758625</v>
      </c>
      <c r="N578" s="205">
        <v>-0.49448843743758625</v>
      </c>
    </row>
    <row r="579" spans="2:14" x14ac:dyDescent="0.25">
      <c r="B579" s="205">
        <v>-0.49398984933659362</v>
      </c>
      <c r="N579" s="205">
        <v>-0.49398984933659362</v>
      </c>
    </row>
    <row r="580" spans="2:14" x14ac:dyDescent="0.25">
      <c r="B580" s="205">
        <v>-0.49257544215228838</v>
      </c>
      <c r="N580" s="205">
        <v>-0.49257544215228838</v>
      </c>
    </row>
    <row r="581" spans="2:14" x14ac:dyDescent="0.25">
      <c r="B581" s="205">
        <v>-0.49239784865180214</v>
      </c>
      <c r="N581" s="205">
        <v>-0.49239784865180214</v>
      </c>
    </row>
    <row r="582" spans="2:14" x14ac:dyDescent="0.25">
      <c r="B582" s="205">
        <v>-0.49122021769992935</v>
      </c>
      <c r="N582" s="205">
        <v>-0.49122021769992935</v>
      </c>
    </row>
    <row r="583" spans="2:14" x14ac:dyDescent="0.25">
      <c r="B583" s="205">
        <v>-0.49027418397210759</v>
      </c>
      <c r="N583" s="205">
        <v>-0.49027418397210759</v>
      </c>
    </row>
    <row r="584" spans="2:14" x14ac:dyDescent="0.25">
      <c r="B584" s="205">
        <v>-0.4901126783816992</v>
      </c>
      <c r="N584" s="205">
        <v>-0.4901126783816992</v>
      </c>
    </row>
    <row r="585" spans="2:14" x14ac:dyDescent="0.25">
      <c r="B585" s="205">
        <v>-0.48993511944635099</v>
      </c>
      <c r="N585" s="205">
        <v>-0.48993511944635099</v>
      </c>
    </row>
    <row r="586" spans="2:14" x14ac:dyDescent="0.25">
      <c r="B586" s="205">
        <v>-0.48991783194601451</v>
      </c>
      <c r="N586" s="205">
        <v>-0.48991783194601451</v>
      </c>
    </row>
    <row r="587" spans="2:14" x14ac:dyDescent="0.25">
      <c r="B587" s="205">
        <v>-0.4898036711310732</v>
      </c>
      <c r="N587" s="205">
        <v>-0.4898036711310732</v>
      </c>
    </row>
    <row r="588" spans="2:14" x14ac:dyDescent="0.25">
      <c r="B588" s="205">
        <v>-0.48931024089226255</v>
      </c>
      <c r="N588" s="205">
        <v>-0.48931024089226255</v>
      </c>
    </row>
    <row r="589" spans="2:14" x14ac:dyDescent="0.25">
      <c r="B589" s="205">
        <v>-0.48913981143261315</v>
      </c>
      <c r="N589" s="205">
        <v>-0.48913981143261315</v>
      </c>
    </row>
    <row r="590" spans="2:14" x14ac:dyDescent="0.25">
      <c r="B590" s="205">
        <v>-0.48775919676637569</v>
      </c>
      <c r="N590" s="205">
        <v>-0.48775919676637569</v>
      </c>
    </row>
    <row r="591" spans="2:14" x14ac:dyDescent="0.25">
      <c r="B591" s="205">
        <v>-0.48759340604275486</v>
      </c>
      <c r="N591" s="205">
        <v>-0.48759340604275486</v>
      </c>
    </row>
    <row r="592" spans="2:14" x14ac:dyDescent="0.25">
      <c r="B592" s="205">
        <v>-0.48715203230635729</v>
      </c>
      <c r="N592" s="205">
        <v>-0.48715203230635729</v>
      </c>
    </row>
    <row r="593" spans="2:14" x14ac:dyDescent="0.25">
      <c r="B593" s="205">
        <v>-0.48661923733558016</v>
      </c>
      <c r="N593" s="205">
        <v>-0.48661923733558016</v>
      </c>
    </row>
    <row r="594" spans="2:14" x14ac:dyDescent="0.25">
      <c r="B594" s="205">
        <v>-0.48599347241768831</v>
      </c>
      <c r="N594" s="205">
        <v>-0.48599347241768831</v>
      </c>
    </row>
    <row r="595" spans="2:14" x14ac:dyDescent="0.25">
      <c r="B595" s="205">
        <v>-0.48598430752712496</v>
      </c>
      <c r="N595" s="205">
        <v>-0.48598430752712496</v>
      </c>
    </row>
    <row r="596" spans="2:14" x14ac:dyDescent="0.25">
      <c r="B596" s="205">
        <v>-0.4859829993733758</v>
      </c>
      <c r="N596" s="205">
        <v>-0.4859829993733758</v>
      </c>
    </row>
    <row r="597" spans="2:14" x14ac:dyDescent="0.25">
      <c r="B597" s="205">
        <v>-0.48598242496862376</v>
      </c>
      <c r="N597" s="205">
        <v>-0.48598242496862376</v>
      </c>
    </row>
    <row r="598" spans="2:14" x14ac:dyDescent="0.25">
      <c r="B598" s="205">
        <v>-0.48427548984134355</v>
      </c>
      <c r="N598" s="205">
        <v>-0.48427548984134355</v>
      </c>
    </row>
    <row r="599" spans="2:14" x14ac:dyDescent="0.25">
      <c r="B599" s="205">
        <v>-0.48406711949453785</v>
      </c>
      <c r="N599" s="205">
        <v>-0.48406711949453785</v>
      </c>
    </row>
    <row r="600" spans="2:14" x14ac:dyDescent="0.25">
      <c r="B600" s="205">
        <v>-0.48404216338102646</v>
      </c>
      <c r="N600" s="205">
        <v>-0.48404216338102646</v>
      </c>
    </row>
    <row r="601" spans="2:14" x14ac:dyDescent="0.25">
      <c r="B601" s="205">
        <v>-0.48211776686945418</v>
      </c>
      <c r="N601" s="205">
        <v>-0.48211776686945418</v>
      </c>
    </row>
    <row r="602" spans="2:14" x14ac:dyDescent="0.25">
      <c r="B602" s="205">
        <v>-0.48108233017112889</v>
      </c>
      <c r="N602" s="205">
        <v>-0.48108233017112889</v>
      </c>
    </row>
    <row r="603" spans="2:14" x14ac:dyDescent="0.25">
      <c r="B603" s="205">
        <v>-0.47921230223302602</v>
      </c>
      <c r="N603" s="205">
        <v>-0.47921230223302602</v>
      </c>
    </row>
    <row r="604" spans="2:14" x14ac:dyDescent="0.25">
      <c r="B604" s="205">
        <v>-0.47894470392893801</v>
      </c>
      <c r="N604" s="205">
        <v>-0.47894470392893801</v>
      </c>
    </row>
    <row r="605" spans="2:14" x14ac:dyDescent="0.25">
      <c r="B605" s="205">
        <v>-0.47887405913478326</v>
      </c>
      <c r="N605" s="205">
        <v>-0.47887405913478326</v>
      </c>
    </row>
    <row r="606" spans="2:14" x14ac:dyDescent="0.25">
      <c r="B606" s="205">
        <v>-0.47698911275914907</v>
      </c>
      <c r="N606" s="205">
        <v>-0.47698911275914907</v>
      </c>
    </row>
    <row r="607" spans="2:14" x14ac:dyDescent="0.25">
      <c r="B607" s="205">
        <v>-0.47509604208786199</v>
      </c>
      <c r="N607" s="205">
        <v>-0.47509604208786199</v>
      </c>
    </row>
    <row r="608" spans="2:14" x14ac:dyDescent="0.25">
      <c r="B608" s="205">
        <v>-0.47481477275132539</v>
      </c>
      <c r="N608" s="205">
        <v>-0.47481477275132539</v>
      </c>
    </row>
    <row r="609" spans="2:14" x14ac:dyDescent="0.25">
      <c r="B609" s="205">
        <v>-0.47428487087742355</v>
      </c>
      <c r="N609" s="205">
        <v>-0.47428487087742355</v>
      </c>
    </row>
    <row r="610" spans="2:14" x14ac:dyDescent="0.25">
      <c r="B610" s="205">
        <v>-0.473864240804655</v>
      </c>
      <c r="N610" s="205">
        <v>-0.473864240804655</v>
      </c>
    </row>
    <row r="611" spans="2:14" x14ac:dyDescent="0.25">
      <c r="B611" s="205">
        <v>-0.47315851668448594</v>
      </c>
      <c r="N611" s="205">
        <v>-0.47315851668448594</v>
      </c>
    </row>
    <row r="612" spans="2:14" x14ac:dyDescent="0.25">
      <c r="B612" s="205">
        <v>-0.47243694479150938</v>
      </c>
      <c r="N612" s="205">
        <v>-0.47243694479150938</v>
      </c>
    </row>
    <row r="613" spans="2:14" x14ac:dyDescent="0.25">
      <c r="B613" s="205">
        <v>-0.46781804805011512</v>
      </c>
      <c r="N613" s="205">
        <v>-0.46781804805011512</v>
      </c>
    </row>
    <row r="614" spans="2:14" x14ac:dyDescent="0.25">
      <c r="B614" s="205">
        <v>-0.46685779209965861</v>
      </c>
      <c r="N614" s="205">
        <v>-0.46685779209965861</v>
      </c>
    </row>
    <row r="615" spans="2:14" x14ac:dyDescent="0.25">
      <c r="B615" s="205">
        <v>-0.46625548570750802</v>
      </c>
      <c r="N615" s="205">
        <v>-0.46625548570750802</v>
      </c>
    </row>
    <row r="616" spans="2:14" x14ac:dyDescent="0.25">
      <c r="B616" s="205">
        <v>-0.46445103992891462</v>
      </c>
      <c r="N616" s="205">
        <v>-0.46445103992891462</v>
      </c>
    </row>
    <row r="617" spans="2:14" x14ac:dyDescent="0.25">
      <c r="B617" s="205">
        <v>-0.46433289742956613</v>
      </c>
      <c r="N617" s="205">
        <v>-0.46433289742956613</v>
      </c>
    </row>
    <row r="618" spans="2:14" x14ac:dyDescent="0.25">
      <c r="B618" s="205">
        <v>-0.46396461162886649</v>
      </c>
      <c r="N618" s="205">
        <v>-0.46396461162886649</v>
      </c>
    </row>
    <row r="619" spans="2:14" x14ac:dyDescent="0.25">
      <c r="B619" s="205">
        <v>-0.46390684521114545</v>
      </c>
      <c r="N619" s="205">
        <v>-0.46390684521114545</v>
      </c>
    </row>
    <row r="620" spans="2:14" x14ac:dyDescent="0.25">
      <c r="B620" s="205">
        <v>-0.46338845797355971</v>
      </c>
      <c r="N620" s="205">
        <v>-0.46338845797355971</v>
      </c>
    </row>
    <row r="621" spans="2:14" x14ac:dyDescent="0.25">
      <c r="B621" s="205">
        <v>-0.46250985091229485</v>
      </c>
      <c r="N621" s="205">
        <v>-0.46250985091229485</v>
      </c>
    </row>
    <row r="622" spans="2:14" x14ac:dyDescent="0.25">
      <c r="B622" s="205">
        <v>-0.46228746457449121</v>
      </c>
      <c r="N622" s="205">
        <v>-0.46228746457449121</v>
      </c>
    </row>
    <row r="623" spans="2:14" x14ac:dyDescent="0.25">
      <c r="B623" s="205">
        <v>-0.4620714071238809</v>
      </c>
      <c r="N623" s="205">
        <v>-0.4620714071238809</v>
      </c>
    </row>
    <row r="624" spans="2:14" x14ac:dyDescent="0.25">
      <c r="B624" s="205">
        <v>-0.46130238982665017</v>
      </c>
      <c r="N624" s="205">
        <v>-0.46130238982665017</v>
      </c>
    </row>
    <row r="625" spans="2:14" x14ac:dyDescent="0.25">
      <c r="B625" s="205">
        <v>-0.46116718026734038</v>
      </c>
      <c r="N625" s="205">
        <v>-0.46116718026734038</v>
      </c>
    </row>
    <row r="626" spans="2:14" x14ac:dyDescent="0.25">
      <c r="B626" s="205">
        <v>-0.46108125610867651</v>
      </c>
      <c r="N626" s="205">
        <v>-0.46108125610867651</v>
      </c>
    </row>
    <row r="627" spans="2:14" x14ac:dyDescent="0.25">
      <c r="B627" s="205">
        <v>-0.45997280970986532</v>
      </c>
      <c r="N627" s="205">
        <v>-0.45997280970986532</v>
      </c>
    </row>
    <row r="628" spans="2:14" x14ac:dyDescent="0.25">
      <c r="B628" s="205">
        <v>-0.45863094171650964</v>
      </c>
      <c r="N628" s="205">
        <v>-0.45863094171650964</v>
      </c>
    </row>
    <row r="629" spans="2:14" x14ac:dyDescent="0.25">
      <c r="B629" s="205">
        <v>-0.45738234621855262</v>
      </c>
      <c r="N629" s="205">
        <v>-0.45738234621855262</v>
      </c>
    </row>
    <row r="630" spans="2:14" x14ac:dyDescent="0.25">
      <c r="B630" s="205">
        <v>-0.45723510280441243</v>
      </c>
      <c r="N630" s="205">
        <v>-0.45723510280441243</v>
      </c>
    </row>
    <row r="631" spans="2:14" x14ac:dyDescent="0.25">
      <c r="B631" s="205">
        <v>-0.45710622381355714</v>
      </c>
      <c r="N631" s="205">
        <v>-0.45710622381355714</v>
      </c>
    </row>
    <row r="632" spans="2:14" x14ac:dyDescent="0.25">
      <c r="B632" s="205">
        <v>-0.45609128983845482</v>
      </c>
      <c r="N632" s="205">
        <v>-0.45609128983845482</v>
      </c>
    </row>
    <row r="633" spans="2:14" x14ac:dyDescent="0.25">
      <c r="B633" s="205">
        <v>-0.45512173517887311</v>
      </c>
      <c r="N633" s="205">
        <v>-0.45512173517887311</v>
      </c>
    </row>
    <row r="634" spans="2:14" x14ac:dyDescent="0.25">
      <c r="B634" s="205">
        <v>-0.45492363676055836</v>
      </c>
      <c r="N634" s="205">
        <v>-0.45492363676055836</v>
      </c>
    </row>
    <row r="635" spans="2:14" x14ac:dyDescent="0.25">
      <c r="B635" s="205">
        <v>-0.45491845792219149</v>
      </c>
      <c r="N635" s="205">
        <v>-0.45491845792219149</v>
      </c>
    </row>
    <row r="636" spans="2:14" x14ac:dyDescent="0.25">
      <c r="B636" s="205">
        <v>-0.45489567100820255</v>
      </c>
      <c r="N636" s="205">
        <v>-0.45489567100820255</v>
      </c>
    </row>
    <row r="637" spans="2:14" x14ac:dyDescent="0.25">
      <c r="B637" s="205">
        <v>-0.45431917541564287</v>
      </c>
      <c r="N637" s="205">
        <v>-0.45431917541564287</v>
      </c>
    </row>
    <row r="638" spans="2:14" x14ac:dyDescent="0.25">
      <c r="B638" s="205">
        <v>-0.45313346703757895</v>
      </c>
      <c r="N638" s="205">
        <v>-0.45313346703757895</v>
      </c>
    </row>
    <row r="639" spans="2:14" x14ac:dyDescent="0.25">
      <c r="B639" s="205">
        <v>-0.45297609489307533</v>
      </c>
      <c r="N639" s="205">
        <v>-0.45297609489307533</v>
      </c>
    </row>
    <row r="640" spans="2:14" x14ac:dyDescent="0.25">
      <c r="B640" s="205">
        <v>-0.45214615133731156</v>
      </c>
      <c r="N640" s="205">
        <v>-0.45214615133731156</v>
      </c>
    </row>
    <row r="641" spans="2:14" x14ac:dyDescent="0.25">
      <c r="B641" s="205">
        <v>-0.45144859059165188</v>
      </c>
      <c r="N641" s="205">
        <v>-0.45144859059165188</v>
      </c>
    </row>
    <row r="642" spans="2:14" x14ac:dyDescent="0.25">
      <c r="B642" s="205">
        <v>-0.45010509868330045</v>
      </c>
      <c r="N642" s="205">
        <v>-0.45010509868330045</v>
      </c>
    </row>
    <row r="643" spans="2:14" x14ac:dyDescent="0.25">
      <c r="B643" s="205">
        <v>-0.45003177190666133</v>
      </c>
      <c r="N643" s="205">
        <v>-0.45003177190666133</v>
      </c>
    </row>
    <row r="644" spans="2:14" x14ac:dyDescent="0.25">
      <c r="B644" s="205">
        <v>-0.44974136402470244</v>
      </c>
      <c r="N644" s="205">
        <v>-0.44974136402470244</v>
      </c>
    </row>
    <row r="645" spans="2:14" x14ac:dyDescent="0.25">
      <c r="B645" s="205">
        <v>-0.44930976159192382</v>
      </c>
      <c r="N645" s="205">
        <v>-0.44930976159192382</v>
      </c>
    </row>
    <row r="646" spans="2:14" x14ac:dyDescent="0.25">
      <c r="B646" s="205">
        <v>-0.4491205999803019</v>
      </c>
      <c r="N646" s="205">
        <v>-0.4491205999803019</v>
      </c>
    </row>
    <row r="647" spans="2:14" x14ac:dyDescent="0.25">
      <c r="B647" s="205">
        <v>-0.44834729277786778</v>
      </c>
      <c r="N647" s="205">
        <v>-0.44834729277786778</v>
      </c>
    </row>
    <row r="648" spans="2:14" x14ac:dyDescent="0.25">
      <c r="B648" s="205">
        <v>-0.44761291335505871</v>
      </c>
      <c r="N648" s="205">
        <v>-0.44761291335505871</v>
      </c>
    </row>
    <row r="649" spans="2:14" x14ac:dyDescent="0.25">
      <c r="B649" s="205">
        <v>-0.44672210511173444</v>
      </c>
      <c r="N649" s="205">
        <v>-0.44672210511173444</v>
      </c>
    </row>
    <row r="650" spans="2:14" x14ac:dyDescent="0.25">
      <c r="B650" s="205">
        <v>-0.44556060936567088</v>
      </c>
      <c r="N650" s="205">
        <v>-0.44556060936567088</v>
      </c>
    </row>
    <row r="651" spans="2:14" x14ac:dyDescent="0.25">
      <c r="B651" s="216">
        <v>-0.44486376154894441</v>
      </c>
      <c r="N651" s="216">
        <v>-0.44486376154894441</v>
      </c>
    </row>
    <row r="652" spans="2:14" x14ac:dyDescent="0.25">
      <c r="B652" s="205">
        <v>-0.44406046441867469</v>
      </c>
      <c r="N652" s="205">
        <v>-0.44406046441867469</v>
      </c>
    </row>
    <row r="653" spans="2:14" x14ac:dyDescent="0.25">
      <c r="B653" s="205">
        <v>-0.4438449852517613</v>
      </c>
      <c r="N653" s="205">
        <v>-0.4438449852517613</v>
      </c>
    </row>
    <row r="654" spans="2:14" x14ac:dyDescent="0.25">
      <c r="B654" s="205">
        <v>-0.44261335831491477</v>
      </c>
      <c r="N654" s="205">
        <v>-0.44261335831491477</v>
      </c>
    </row>
    <row r="655" spans="2:14" x14ac:dyDescent="0.25">
      <c r="B655" s="205">
        <v>-0.44165554251234268</v>
      </c>
      <c r="N655" s="205">
        <v>-0.44165554251234268</v>
      </c>
    </row>
    <row r="656" spans="2:14" x14ac:dyDescent="0.25">
      <c r="B656" s="205">
        <v>-0.44093861315498284</v>
      </c>
      <c r="N656" s="205">
        <v>-0.44093861315498284</v>
      </c>
    </row>
    <row r="657" spans="2:14" x14ac:dyDescent="0.25">
      <c r="B657" s="205">
        <v>-0.44011767153157894</v>
      </c>
      <c r="N657" s="205">
        <v>-0.44011767153157894</v>
      </c>
    </row>
    <row r="658" spans="2:14" x14ac:dyDescent="0.25">
      <c r="B658" s="205">
        <v>-0.43818511465901588</v>
      </c>
      <c r="N658" s="205">
        <v>-0.43818511465901588</v>
      </c>
    </row>
    <row r="659" spans="2:14" x14ac:dyDescent="0.25">
      <c r="B659" s="205">
        <v>-0.43818501887334965</v>
      </c>
      <c r="N659" s="205">
        <v>-0.43818501887334965</v>
      </c>
    </row>
    <row r="660" spans="2:14" x14ac:dyDescent="0.25">
      <c r="B660" s="205">
        <v>-0.4381662417924303</v>
      </c>
      <c r="N660" s="205">
        <v>-0.4381662417924303</v>
      </c>
    </row>
    <row r="661" spans="2:14" x14ac:dyDescent="0.25">
      <c r="B661" s="205">
        <v>-0.43734383396022924</v>
      </c>
      <c r="N661" s="205">
        <v>-0.43734383396022924</v>
      </c>
    </row>
    <row r="662" spans="2:14" x14ac:dyDescent="0.25">
      <c r="B662" s="205">
        <v>-0.43728788724137946</v>
      </c>
      <c r="N662" s="205">
        <v>-0.43728788724137946</v>
      </c>
    </row>
    <row r="663" spans="2:14" x14ac:dyDescent="0.25">
      <c r="B663" s="205">
        <v>-0.4363598939752667</v>
      </c>
      <c r="N663" s="205">
        <v>-0.4363598939752667</v>
      </c>
    </row>
    <row r="664" spans="2:14" x14ac:dyDescent="0.25">
      <c r="B664" s="205">
        <v>-0.43511315588524357</v>
      </c>
      <c r="N664" s="205">
        <v>-0.43511315588524357</v>
      </c>
    </row>
    <row r="665" spans="2:14" x14ac:dyDescent="0.25">
      <c r="B665" s="205">
        <v>-0.43488701254538459</v>
      </c>
      <c r="N665" s="205">
        <v>-0.43488701254538459</v>
      </c>
    </row>
    <row r="666" spans="2:14" x14ac:dyDescent="0.25">
      <c r="B666" s="205">
        <v>-0.4343358953550886</v>
      </c>
      <c r="N666" s="205">
        <v>-0.4343358953550886</v>
      </c>
    </row>
    <row r="667" spans="2:14" x14ac:dyDescent="0.25">
      <c r="B667" s="205">
        <v>-0.43426224850202033</v>
      </c>
      <c r="N667" s="205">
        <v>-0.43426224850202033</v>
      </c>
    </row>
    <row r="668" spans="2:14" x14ac:dyDescent="0.25">
      <c r="B668" s="205">
        <v>-0.43391500793652565</v>
      </c>
      <c r="N668" s="205">
        <v>-0.43391500793652565</v>
      </c>
    </row>
    <row r="669" spans="2:14" x14ac:dyDescent="0.25">
      <c r="B669" s="205">
        <v>-0.43369346329649527</v>
      </c>
      <c r="N669" s="205">
        <v>-0.43369346329649527</v>
      </c>
    </row>
    <row r="670" spans="2:14" x14ac:dyDescent="0.25">
      <c r="B670" s="205">
        <v>-0.4312202325627898</v>
      </c>
      <c r="N670" s="205">
        <v>-0.4312202325627898</v>
      </c>
    </row>
    <row r="671" spans="2:14" x14ac:dyDescent="0.25">
      <c r="B671" s="205">
        <v>-0.43065175941788786</v>
      </c>
      <c r="N671" s="205">
        <v>-0.43065175941788786</v>
      </c>
    </row>
    <row r="672" spans="2:14" x14ac:dyDescent="0.25">
      <c r="B672" s="205">
        <v>-0.43019912944730226</v>
      </c>
      <c r="N672" s="205">
        <v>-0.43019912944730226</v>
      </c>
    </row>
    <row r="673" spans="2:14" x14ac:dyDescent="0.25">
      <c r="B673" s="205">
        <v>-0.42973599225093922</v>
      </c>
      <c r="N673" s="205">
        <v>-0.42973599225093922</v>
      </c>
    </row>
    <row r="674" spans="2:14" x14ac:dyDescent="0.25">
      <c r="B674" s="205">
        <v>-0.4284419474326196</v>
      </c>
      <c r="N674" s="205">
        <v>-0.4284419474326196</v>
      </c>
    </row>
    <row r="675" spans="2:14" x14ac:dyDescent="0.25">
      <c r="B675" s="205">
        <v>-0.42764509861936389</v>
      </c>
      <c r="N675" s="205">
        <v>-0.42764509861936389</v>
      </c>
    </row>
    <row r="676" spans="2:14" x14ac:dyDescent="0.25">
      <c r="B676" s="205">
        <v>-0.42702137319471506</v>
      </c>
      <c r="N676" s="205">
        <v>-0.42702137319471506</v>
      </c>
    </row>
    <row r="677" spans="2:14" x14ac:dyDescent="0.25">
      <c r="B677" s="205">
        <v>-0.42429864207001311</v>
      </c>
      <c r="N677" s="205">
        <v>-0.42429864207001311</v>
      </c>
    </row>
    <row r="678" spans="2:14" x14ac:dyDescent="0.25">
      <c r="B678" s="205">
        <v>-0.42362382653173558</v>
      </c>
      <c r="N678" s="205">
        <v>-0.42362382653173558</v>
      </c>
    </row>
    <row r="679" spans="2:14" x14ac:dyDescent="0.25">
      <c r="B679" s="205">
        <v>-0.4227388639163755</v>
      </c>
      <c r="N679" s="205">
        <v>-0.4227388639163755</v>
      </c>
    </row>
    <row r="680" spans="2:14" x14ac:dyDescent="0.25">
      <c r="B680" s="205">
        <v>-0.42273606842610212</v>
      </c>
      <c r="N680" s="205">
        <v>-0.42273606842610212</v>
      </c>
    </row>
    <row r="681" spans="2:14" x14ac:dyDescent="0.25">
      <c r="B681" s="205">
        <v>-0.42075575392672054</v>
      </c>
      <c r="N681" s="205">
        <v>-0.42075575392672054</v>
      </c>
    </row>
    <row r="682" spans="2:14" x14ac:dyDescent="0.25">
      <c r="B682" s="205">
        <v>-0.41937671939251087</v>
      </c>
      <c r="N682" s="205">
        <v>-0.41937671939251087</v>
      </c>
    </row>
    <row r="683" spans="2:14" x14ac:dyDescent="0.25">
      <c r="B683" s="205">
        <v>-0.41845458102946381</v>
      </c>
      <c r="N683" s="205">
        <v>-0.41845458102946381</v>
      </c>
    </row>
    <row r="684" spans="2:14" x14ac:dyDescent="0.25">
      <c r="B684" s="205">
        <v>-0.41782753227653646</v>
      </c>
      <c r="N684" s="205">
        <v>-0.41782753227653646</v>
      </c>
    </row>
    <row r="685" spans="2:14" x14ac:dyDescent="0.25">
      <c r="B685" s="205">
        <v>-0.41720502448030605</v>
      </c>
      <c r="N685" s="205">
        <v>-0.41720502448030605</v>
      </c>
    </row>
    <row r="686" spans="2:14" x14ac:dyDescent="0.25">
      <c r="B686" s="205">
        <v>-0.41719321355283268</v>
      </c>
      <c r="N686" s="205">
        <v>-0.41719321355283268</v>
      </c>
    </row>
    <row r="687" spans="2:14" x14ac:dyDescent="0.25">
      <c r="B687" s="205">
        <v>-0.41705803279035897</v>
      </c>
      <c r="N687" s="205">
        <v>-0.41705803279035897</v>
      </c>
    </row>
    <row r="688" spans="2:14" x14ac:dyDescent="0.25">
      <c r="B688" s="205">
        <v>-0.41593205350417956</v>
      </c>
      <c r="N688" s="205">
        <v>-0.41593205350417956</v>
      </c>
    </row>
    <row r="689" spans="2:14" x14ac:dyDescent="0.25">
      <c r="B689" s="205">
        <v>-0.41552247129130104</v>
      </c>
      <c r="N689" s="205">
        <v>-0.41552247129130104</v>
      </c>
    </row>
    <row r="690" spans="2:14" x14ac:dyDescent="0.25">
      <c r="B690" s="205">
        <v>-0.41482444733420026</v>
      </c>
      <c r="N690" s="205">
        <v>-0.41482444733420026</v>
      </c>
    </row>
    <row r="691" spans="2:14" x14ac:dyDescent="0.25">
      <c r="B691" s="205">
        <v>-0.41281686101088294</v>
      </c>
      <c r="N691" s="205">
        <v>-0.41281686101088294</v>
      </c>
    </row>
    <row r="692" spans="2:14" x14ac:dyDescent="0.25">
      <c r="B692" s="205">
        <v>-0.41261337847952279</v>
      </c>
      <c r="N692" s="205">
        <v>-0.41261337847952279</v>
      </c>
    </row>
    <row r="693" spans="2:14" x14ac:dyDescent="0.25">
      <c r="B693" s="205">
        <v>-0.41038334079176547</v>
      </c>
      <c r="N693" s="205">
        <v>-0.41038334079176547</v>
      </c>
    </row>
    <row r="694" spans="2:14" x14ac:dyDescent="0.25">
      <c r="B694" s="205">
        <v>-0.40995113089062907</v>
      </c>
      <c r="N694" s="205">
        <v>-0.40995113089062907</v>
      </c>
    </row>
    <row r="695" spans="2:14" x14ac:dyDescent="0.25">
      <c r="B695" s="205">
        <v>-0.40995113089062907</v>
      </c>
      <c r="N695" s="205">
        <v>-0.40995113089062907</v>
      </c>
    </row>
    <row r="696" spans="2:14" x14ac:dyDescent="0.25">
      <c r="B696" s="205">
        <v>-0.40867916694645895</v>
      </c>
      <c r="N696" s="205">
        <v>-0.40867916694645895</v>
      </c>
    </row>
    <row r="697" spans="2:14" x14ac:dyDescent="0.25">
      <c r="B697" s="205">
        <v>-0.40855323020928114</v>
      </c>
      <c r="N697" s="205">
        <v>-0.40855323020928114</v>
      </c>
    </row>
    <row r="698" spans="2:14" x14ac:dyDescent="0.25">
      <c r="B698" s="205">
        <v>-0.4078898419961669</v>
      </c>
      <c r="N698" s="205">
        <v>-0.4078898419961669</v>
      </c>
    </row>
    <row r="699" spans="2:14" x14ac:dyDescent="0.25">
      <c r="B699" s="205">
        <v>-0.40670786661590452</v>
      </c>
      <c r="N699" s="205">
        <v>-0.40670786661590452</v>
      </c>
    </row>
    <row r="700" spans="2:14" x14ac:dyDescent="0.25">
      <c r="B700" s="205">
        <v>-0.40670786661590452</v>
      </c>
      <c r="N700" s="205">
        <v>-0.40670786661590452</v>
      </c>
    </row>
    <row r="701" spans="2:14" x14ac:dyDescent="0.25">
      <c r="B701" s="205">
        <v>-0.40670786661590452</v>
      </c>
      <c r="N701" s="205">
        <v>-0.40670786661590452</v>
      </c>
    </row>
    <row r="702" spans="2:14" x14ac:dyDescent="0.25">
      <c r="B702" s="205">
        <v>-0.40670786661590452</v>
      </c>
      <c r="N702" s="205">
        <v>-0.40670786661590452</v>
      </c>
    </row>
    <row r="703" spans="2:14" x14ac:dyDescent="0.25">
      <c r="B703" s="205">
        <v>-0.40670786661590452</v>
      </c>
      <c r="N703" s="205">
        <v>-0.40670786661590452</v>
      </c>
    </row>
    <row r="704" spans="2:14" x14ac:dyDescent="0.25">
      <c r="B704" s="205">
        <v>-0.40308502827078729</v>
      </c>
      <c r="N704" s="205">
        <v>-0.40308502827078729</v>
      </c>
    </row>
    <row r="705" spans="2:14" x14ac:dyDescent="0.25">
      <c r="B705" s="205">
        <v>-0.40263734277636865</v>
      </c>
      <c r="N705" s="205">
        <v>-0.40263734277636865</v>
      </c>
    </row>
    <row r="706" spans="2:14" x14ac:dyDescent="0.25">
      <c r="B706" s="205">
        <v>-0.40164324839247439</v>
      </c>
      <c r="N706" s="205">
        <v>-0.40164324839247439</v>
      </c>
    </row>
    <row r="707" spans="2:14" x14ac:dyDescent="0.25">
      <c r="B707" s="205">
        <v>-0.40164324839247439</v>
      </c>
      <c r="N707" s="205">
        <v>-0.40164324839247439</v>
      </c>
    </row>
    <row r="708" spans="2:14" x14ac:dyDescent="0.25">
      <c r="B708" s="205">
        <v>-0.40106172582491928</v>
      </c>
      <c r="N708" s="205">
        <v>-0.40106172582491928</v>
      </c>
    </row>
    <row r="709" spans="2:14" x14ac:dyDescent="0.25">
      <c r="B709" s="205">
        <v>-0.40101948704165435</v>
      </c>
      <c r="N709" s="205">
        <v>-0.40101948704165435</v>
      </c>
    </row>
    <row r="710" spans="2:14" x14ac:dyDescent="0.25">
      <c r="B710" s="205">
        <v>-0.40033189196538221</v>
      </c>
      <c r="N710" s="205">
        <v>-0.40033189196538221</v>
      </c>
    </row>
    <row r="711" spans="2:14" x14ac:dyDescent="0.25">
      <c r="B711" s="205">
        <v>-0.40009249157143489</v>
      </c>
      <c r="N711" s="205">
        <v>-0.40009249157143489</v>
      </c>
    </row>
    <row r="712" spans="2:14" x14ac:dyDescent="0.25">
      <c r="B712" s="205">
        <v>-0.39933597369221585</v>
      </c>
      <c r="N712" s="205">
        <v>-0.39933597369221585</v>
      </c>
    </row>
    <row r="713" spans="2:14" x14ac:dyDescent="0.25">
      <c r="B713" s="205">
        <v>-0.39886405586987839</v>
      </c>
      <c r="N713" s="205">
        <v>-0.39886405586987839</v>
      </c>
    </row>
    <row r="714" spans="2:14" x14ac:dyDescent="0.25">
      <c r="B714" s="205">
        <v>-0.39851657854979267</v>
      </c>
      <c r="N714" s="205">
        <v>-0.39851657854979267</v>
      </c>
    </row>
    <row r="715" spans="2:14" x14ac:dyDescent="0.25">
      <c r="B715" s="205">
        <v>-0.39851577377895941</v>
      </c>
      <c r="N715" s="205">
        <v>-0.39851577377895941</v>
      </c>
    </row>
    <row r="716" spans="2:14" x14ac:dyDescent="0.25">
      <c r="B716" s="205">
        <v>-0.3985126371836466</v>
      </c>
      <c r="N716" s="205">
        <v>-0.3985126371836466</v>
      </c>
    </row>
    <row r="717" spans="2:14" x14ac:dyDescent="0.25">
      <c r="B717" s="205">
        <v>-0.39851210493943967</v>
      </c>
      <c r="N717" s="205">
        <v>-0.39851210493943967</v>
      </c>
    </row>
    <row r="718" spans="2:14" x14ac:dyDescent="0.25">
      <c r="B718" s="205">
        <v>-0.39661752980921144</v>
      </c>
      <c r="N718" s="205">
        <v>-0.39661752980921144</v>
      </c>
    </row>
    <row r="719" spans="2:14" x14ac:dyDescent="0.25">
      <c r="B719" s="205">
        <v>-0.39629932671039475</v>
      </c>
      <c r="N719" s="205">
        <v>-0.39629932671039475</v>
      </c>
    </row>
    <row r="720" spans="2:14" x14ac:dyDescent="0.25">
      <c r="B720" s="205">
        <v>-0.39152889942012808</v>
      </c>
      <c r="N720" s="205">
        <v>-0.39152889942012808</v>
      </c>
    </row>
    <row r="721" spans="2:14" x14ac:dyDescent="0.25">
      <c r="B721" s="205">
        <v>-0.39147559035477791</v>
      </c>
      <c r="N721" s="205">
        <v>-0.39147559035477791</v>
      </c>
    </row>
    <row r="722" spans="2:14" x14ac:dyDescent="0.25">
      <c r="B722" s="205">
        <v>-0.39119428316745458</v>
      </c>
      <c r="N722" s="205">
        <v>-0.39119428316745458</v>
      </c>
    </row>
    <row r="723" spans="2:14" x14ac:dyDescent="0.25">
      <c r="B723" s="205">
        <v>-0.38932418747380304</v>
      </c>
      <c r="N723" s="205">
        <v>-0.38932418747380304</v>
      </c>
    </row>
    <row r="724" spans="2:14" x14ac:dyDescent="0.25">
      <c r="B724" s="205">
        <v>-0.38704870802330582</v>
      </c>
      <c r="N724" s="205">
        <v>-0.38704870802330582</v>
      </c>
    </row>
    <row r="725" spans="2:14" x14ac:dyDescent="0.25">
      <c r="B725" s="205">
        <v>-0.38669846520752393</v>
      </c>
      <c r="N725" s="205">
        <v>-0.38669846520752393</v>
      </c>
    </row>
    <row r="726" spans="2:14" x14ac:dyDescent="0.25">
      <c r="B726" s="205">
        <v>-0.38658233483625509</v>
      </c>
      <c r="N726" s="205">
        <v>-0.38658233483625509</v>
      </c>
    </row>
    <row r="727" spans="2:14" x14ac:dyDescent="0.25">
      <c r="B727" s="205">
        <v>-0.38639856183766352</v>
      </c>
      <c r="N727" s="205">
        <v>-0.38639856183766352</v>
      </c>
    </row>
    <row r="728" spans="2:14" x14ac:dyDescent="0.25">
      <c r="B728" s="205">
        <v>-0.38631035032209604</v>
      </c>
      <c r="N728" s="205">
        <v>-0.38631035032209604</v>
      </c>
    </row>
    <row r="729" spans="2:14" x14ac:dyDescent="0.25">
      <c r="B729" s="205">
        <v>-0.3859078629301988</v>
      </c>
      <c r="N729" s="205">
        <v>-0.3859078629301988</v>
      </c>
    </row>
    <row r="730" spans="2:14" x14ac:dyDescent="0.25">
      <c r="B730" s="205">
        <v>-0.38545296589365896</v>
      </c>
      <c r="N730" s="205">
        <v>-0.38545296589365896</v>
      </c>
    </row>
    <row r="731" spans="2:14" x14ac:dyDescent="0.25">
      <c r="B731" s="205">
        <v>-0.3854297944536168</v>
      </c>
      <c r="N731" s="205">
        <v>-0.3854297944536168</v>
      </c>
    </row>
    <row r="732" spans="2:14" x14ac:dyDescent="0.25">
      <c r="B732" s="205">
        <v>-0.38408537436350482</v>
      </c>
      <c r="N732" s="205">
        <v>-0.38408537436350482</v>
      </c>
    </row>
    <row r="733" spans="2:14" x14ac:dyDescent="0.25">
      <c r="B733" s="205">
        <v>-0.38319260993144966</v>
      </c>
      <c r="N733" s="205">
        <v>-0.38319260993144966</v>
      </c>
    </row>
    <row r="734" spans="2:14" x14ac:dyDescent="0.25">
      <c r="B734" s="205">
        <v>-0.38209948516415515</v>
      </c>
      <c r="N734" s="205">
        <v>-0.38209948516415515</v>
      </c>
    </row>
    <row r="735" spans="2:14" x14ac:dyDescent="0.25">
      <c r="B735" s="205">
        <v>-0.38069281014918449</v>
      </c>
      <c r="N735" s="205">
        <v>-0.38069281014918449</v>
      </c>
    </row>
    <row r="736" spans="2:14" x14ac:dyDescent="0.25">
      <c r="B736" s="205">
        <v>-0.37908712999385308</v>
      </c>
      <c r="N736" s="205">
        <v>-0.37908712999385308</v>
      </c>
    </row>
    <row r="737" spans="2:14" x14ac:dyDescent="0.25">
      <c r="B737" s="205">
        <v>-0.37796635970346376</v>
      </c>
      <c r="N737" s="205">
        <v>-0.37796635970346376</v>
      </c>
    </row>
    <row r="738" spans="2:14" x14ac:dyDescent="0.25">
      <c r="B738" s="205">
        <v>-0.37464092268853877</v>
      </c>
      <c r="N738" s="205">
        <v>-0.37464092268853877</v>
      </c>
    </row>
    <row r="739" spans="2:14" x14ac:dyDescent="0.25">
      <c r="B739" s="205">
        <v>-0.37416534666073969</v>
      </c>
      <c r="N739" s="205">
        <v>-0.37416534666073969</v>
      </c>
    </row>
    <row r="740" spans="2:14" x14ac:dyDescent="0.25">
      <c r="B740" s="205">
        <v>-0.3738357527898834</v>
      </c>
      <c r="N740" s="205">
        <v>-0.3738357527898834</v>
      </c>
    </row>
    <row r="741" spans="2:14" x14ac:dyDescent="0.25">
      <c r="B741" s="205">
        <v>-0.37375904288571055</v>
      </c>
      <c r="N741" s="205">
        <v>-0.37375904288571055</v>
      </c>
    </row>
    <row r="742" spans="2:14" x14ac:dyDescent="0.25">
      <c r="B742" s="205">
        <v>-0.37360992219470163</v>
      </c>
      <c r="N742" s="205">
        <v>-0.37360992219470163</v>
      </c>
    </row>
    <row r="743" spans="2:14" x14ac:dyDescent="0.25">
      <c r="B743" s="205">
        <v>-0.37329462079116665</v>
      </c>
      <c r="N743" s="205">
        <v>-0.37329462079116665</v>
      </c>
    </row>
    <row r="744" spans="2:14" x14ac:dyDescent="0.25">
      <c r="B744" s="205">
        <v>-0.37249408140740908</v>
      </c>
      <c r="N744" s="205">
        <v>-0.37249408140740908</v>
      </c>
    </row>
    <row r="745" spans="2:14" x14ac:dyDescent="0.25">
      <c r="B745" s="205">
        <v>-0.37209810962144424</v>
      </c>
      <c r="N745" s="205">
        <v>-0.37209810962144424</v>
      </c>
    </row>
    <row r="746" spans="2:14" x14ac:dyDescent="0.25">
      <c r="B746" s="205">
        <v>-0.3681902307958333</v>
      </c>
      <c r="N746" s="205">
        <v>-0.3681902307958333</v>
      </c>
    </row>
    <row r="747" spans="2:14" x14ac:dyDescent="0.25">
      <c r="B747" s="205">
        <v>-0.36596993963661056</v>
      </c>
      <c r="N747" s="205">
        <v>-0.36596993963661056</v>
      </c>
    </row>
    <row r="748" spans="2:14" x14ac:dyDescent="0.25">
      <c r="B748" s="205">
        <v>-0.36470039657308456</v>
      </c>
      <c r="N748" s="205">
        <v>-0.36470039657308456</v>
      </c>
    </row>
    <row r="749" spans="2:14" x14ac:dyDescent="0.25">
      <c r="B749" s="205">
        <v>-0.3631484533205081</v>
      </c>
      <c r="N749" s="205">
        <v>-0.3631484533205081</v>
      </c>
    </row>
    <row r="750" spans="2:14" x14ac:dyDescent="0.25">
      <c r="B750" s="205">
        <v>-0.36229751927759934</v>
      </c>
      <c r="N750" s="205">
        <v>-0.36229751927759934</v>
      </c>
    </row>
    <row r="751" spans="2:14" x14ac:dyDescent="0.25">
      <c r="B751" s="205">
        <v>-0.3619212894146559</v>
      </c>
      <c r="N751" s="205">
        <v>-0.3619212894146559</v>
      </c>
    </row>
    <row r="752" spans="2:14" x14ac:dyDescent="0.25">
      <c r="B752" s="205">
        <v>-0.36192125504141415</v>
      </c>
      <c r="N752" s="205">
        <v>-0.36192125504141415</v>
      </c>
    </row>
    <row r="753" spans="2:14" x14ac:dyDescent="0.25">
      <c r="B753" s="205">
        <v>-0.36164870558332535</v>
      </c>
      <c r="N753" s="205">
        <v>-0.36164870558332535</v>
      </c>
    </row>
    <row r="754" spans="2:14" x14ac:dyDescent="0.25">
      <c r="B754" s="205">
        <v>-0.3608782869672042</v>
      </c>
      <c r="N754" s="205">
        <v>-0.3608782869672042</v>
      </c>
    </row>
    <row r="755" spans="2:14" x14ac:dyDescent="0.25">
      <c r="B755" s="205">
        <v>-0.36073325938466927</v>
      </c>
      <c r="N755" s="205">
        <v>-0.36073325938466927</v>
      </c>
    </row>
    <row r="756" spans="2:14" x14ac:dyDescent="0.25">
      <c r="B756" s="205">
        <v>-0.36013088351277867</v>
      </c>
      <c r="N756" s="205">
        <v>-0.36013088351277867</v>
      </c>
    </row>
    <row r="757" spans="2:14" x14ac:dyDescent="0.25">
      <c r="B757" s="205">
        <v>-0.35949827844335636</v>
      </c>
      <c r="N757" s="205">
        <v>-0.35949827844335636</v>
      </c>
    </row>
    <row r="758" spans="2:14" x14ac:dyDescent="0.25">
      <c r="B758" s="205">
        <v>-0.35926924156620421</v>
      </c>
      <c r="N758" s="205">
        <v>-0.35926924156620421</v>
      </c>
    </row>
    <row r="759" spans="2:14" x14ac:dyDescent="0.25">
      <c r="B759" s="205">
        <v>-0.35823225538840653</v>
      </c>
      <c r="N759" s="205">
        <v>-0.35823225538840653</v>
      </c>
    </row>
    <row r="760" spans="2:14" x14ac:dyDescent="0.25">
      <c r="B760" s="205">
        <v>-0.35814744315120928</v>
      </c>
      <c r="N760" s="205">
        <v>-0.35814744315120928</v>
      </c>
    </row>
    <row r="761" spans="2:14" x14ac:dyDescent="0.25">
      <c r="B761" s="205">
        <v>-0.35761756073846701</v>
      </c>
      <c r="N761" s="205">
        <v>-0.35761756073846701</v>
      </c>
    </row>
    <row r="762" spans="2:14" x14ac:dyDescent="0.25">
      <c r="B762" s="205">
        <v>-0.35750109631989346</v>
      </c>
      <c r="N762" s="205">
        <v>-0.35750109631989346</v>
      </c>
    </row>
    <row r="763" spans="2:14" x14ac:dyDescent="0.25">
      <c r="B763" s="205">
        <v>-0.35670049068055681</v>
      </c>
      <c r="N763" s="205">
        <v>-0.35670049068055681</v>
      </c>
    </row>
    <row r="764" spans="2:14" x14ac:dyDescent="0.25">
      <c r="B764" s="205">
        <v>-0.35652027708658074</v>
      </c>
      <c r="N764" s="205">
        <v>-0.35652027708658074</v>
      </c>
    </row>
    <row r="765" spans="2:14" x14ac:dyDescent="0.25">
      <c r="B765" s="205">
        <v>-0.35596885776248893</v>
      </c>
      <c r="N765" s="205">
        <v>-0.35596885776248893</v>
      </c>
    </row>
    <row r="766" spans="2:14" x14ac:dyDescent="0.25">
      <c r="B766" s="205">
        <v>-0.35233846850241951</v>
      </c>
      <c r="N766" s="205">
        <v>-0.35233846850241951</v>
      </c>
    </row>
    <row r="767" spans="2:14" x14ac:dyDescent="0.25">
      <c r="B767" s="205">
        <v>-0.34968482361737657</v>
      </c>
      <c r="N767" s="205">
        <v>-0.34968482361737657</v>
      </c>
    </row>
    <row r="768" spans="2:14" x14ac:dyDescent="0.25">
      <c r="B768" s="205">
        <v>-0.3495206058573006</v>
      </c>
      <c r="N768" s="205">
        <v>-0.3495206058573006</v>
      </c>
    </row>
    <row r="769" spans="2:14" x14ac:dyDescent="0.25">
      <c r="B769" s="205">
        <v>-0.3458712089799591</v>
      </c>
      <c r="N769" s="205">
        <v>-0.3458712089799591</v>
      </c>
    </row>
    <row r="770" spans="2:14" x14ac:dyDescent="0.25">
      <c r="B770" s="205">
        <v>-0.34531519381584047</v>
      </c>
      <c r="N770" s="205">
        <v>-0.34531519381584047</v>
      </c>
    </row>
    <row r="771" spans="2:14" x14ac:dyDescent="0.25">
      <c r="B771" s="205">
        <v>-0.34227789161361899</v>
      </c>
      <c r="N771" s="205">
        <v>-0.34227789161361899</v>
      </c>
    </row>
    <row r="772" spans="2:14" x14ac:dyDescent="0.25">
      <c r="B772" s="205">
        <v>-0.34175925442817223</v>
      </c>
      <c r="N772" s="205">
        <v>-0.34175925442817223</v>
      </c>
    </row>
    <row r="773" spans="2:14" x14ac:dyDescent="0.25">
      <c r="B773" s="205">
        <v>-0.34069757992193633</v>
      </c>
      <c r="N773" s="205">
        <v>-0.34069757992193633</v>
      </c>
    </row>
    <row r="774" spans="2:14" x14ac:dyDescent="0.25">
      <c r="B774" s="205">
        <v>-0.33947431298283004</v>
      </c>
      <c r="N774" s="205">
        <v>-0.33947431298283004</v>
      </c>
    </row>
    <row r="775" spans="2:14" x14ac:dyDescent="0.25">
      <c r="B775" s="205">
        <v>-0.3385353217946499</v>
      </c>
      <c r="N775" s="205">
        <v>-0.3385353217946499</v>
      </c>
    </row>
    <row r="776" spans="2:14" x14ac:dyDescent="0.25">
      <c r="B776" s="205">
        <v>-0.33822936938154124</v>
      </c>
      <c r="N776" s="205">
        <v>-0.33822936938154124</v>
      </c>
    </row>
    <row r="777" spans="2:14" x14ac:dyDescent="0.25">
      <c r="B777" s="205">
        <v>-0.33725063561322538</v>
      </c>
      <c r="N777" s="205">
        <v>-0.33725063561322538</v>
      </c>
    </row>
    <row r="778" spans="2:14" x14ac:dyDescent="0.25">
      <c r="B778" s="205">
        <v>-0.33634230310814522</v>
      </c>
      <c r="N778" s="205">
        <v>-0.33634230310814522</v>
      </c>
    </row>
    <row r="779" spans="2:14" x14ac:dyDescent="0.25">
      <c r="B779" s="205">
        <v>-0.33546075643840084</v>
      </c>
      <c r="N779" s="205">
        <v>-0.33546075643840084</v>
      </c>
    </row>
    <row r="780" spans="2:14" x14ac:dyDescent="0.25">
      <c r="B780" s="205">
        <v>-0.33370372619583427</v>
      </c>
      <c r="N780" s="205">
        <v>-0.33370372619583427</v>
      </c>
    </row>
    <row r="781" spans="2:14" x14ac:dyDescent="0.25">
      <c r="B781" s="205">
        <v>-0.33293831794562534</v>
      </c>
      <c r="N781" s="205">
        <v>-0.33293831794562534</v>
      </c>
    </row>
    <row r="782" spans="2:14" x14ac:dyDescent="0.25">
      <c r="B782" s="205">
        <v>-0.33201034763811615</v>
      </c>
      <c r="N782" s="205">
        <v>-0.33201034763811615</v>
      </c>
    </row>
    <row r="783" spans="2:14" x14ac:dyDescent="0.25">
      <c r="B783" s="205">
        <v>-0.33141803220543381</v>
      </c>
      <c r="N783" s="205">
        <v>-0.33141803220543381</v>
      </c>
    </row>
    <row r="784" spans="2:14" x14ac:dyDescent="0.25">
      <c r="B784" s="205">
        <v>-0.32850769030964383</v>
      </c>
      <c r="N784" s="205">
        <v>-0.32850769030964383</v>
      </c>
    </row>
    <row r="785" spans="2:14" x14ac:dyDescent="0.25">
      <c r="B785" s="205">
        <v>-0.32807094356049005</v>
      </c>
      <c r="N785" s="205">
        <v>-0.32807094356049005</v>
      </c>
    </row>
    <row r="786" spans="2:14" x14ac:dyDescent="0.25">
      <c r="B786" s="205">
        <v>-0.32484945365110479</v>
      </c>
      <c r="N786" s="205">
        <v>-0.32484945365110479</v>
      </c>
    </row>
    <row r="787" spans="2:14" x14ac:dyDescent="0.25">
      <c r="B787" s="205">
        <v>-0.3244228432563791</v>
      </c>
      <c r="N787" s="205">
        <v>-0.3244228432563791</v>
      </c>
    </row>
    <row r="788" spans="2:14" x14ac:dyDescent="0.25">
      <c r="B788" s="205">
        <v>-0.32399839686219811</v>
      </c>
      <c r="N788" s="205">
        <v>-0.32399839686219811</v>
      </c>
    </row>
    <row r="789" spans="2:14" x14ac:dyDescent="0.25">
      <c r="B789" s="205">
        <v>-0.32154164580373334</v>
      </c>
      <c r="N789" s="205">
        <v>-0.32154164580373334</v>
      </c>
    </row>
    <row r="790" spans="2:14" x14ac:dyDescent="0.25">
      <c r="B790" s="205">
        <v>-0.3202258014417626</v>
      </c>
      <c r="N790" s="205">
        <v>-0.3202258014417626</v>
      </c>
    </row>
    <row r="791" spans="2:14" x14ac:dyDescent="0.25">
      <c r="B791" s="205">
        <v>-0.31954415161145622</v>
      </c>
      <c r="N791" s="205">
        <v>-0.31954415161145622</v>
      </c>
    </row>
    <row r="792" spans="2:14" x14ac:dyDescent="0.25">
      <c r="B792" s="205">
        <v>-0.31815302688655517</v>
      </c>
      <c r="N792" s="205">
        <v>-0.31815302688655517</v>
      </c>
    </row>
    <row r="793" spans="2:14" x14ac:dyDescent="0.25">
      <c r="B793" s="205">
        <v>-0.30999316965370138</v>
      </c>
      <c r="N793" s="205">
        <v>-0.30999316965370138</v>
      </c>
    </row>
    <row r="794" spans="2:14" x14ac:dyDescent="0.25">
      <c r="B794" s="205">
        <v>-0.30893392472543657</v>
      </c>
      <c r="N794" s="205">
        <v>-0.30893392472543657</v>
      </c>
    </row>
    <row r="795" spans="2:14" x14ac:dyDescent="0.25">
      <c r="B795" s="205">
        <v>-0.30873889569297419</v>
      </c>
      <c r="N795" s="205">
        <v>-0.30873889569297419</v>
      </c>
    </row>
    <row r="796" spans="2:14" x14ac:dyDescent="0.25">
      <c r="B796" s="205">
        <v>-0.30858463357580773</v>
      </c>
      <c r="N796" s="205">
        <v>-0.30858463357580773</v>
      </c>
    </row>
    <row r="797" spans="2:14" x14ac:dyDescent="0.25">
      <c r="B797" s="205">
        <v>-0.30682423081673754</v>
      </c>
      <c r="N797" s="205">
        <v>-0.30682423081673754</v>
      </c>
    </row>
    <row r="798" spans="2:14" x14ac:dyDescent="0.25">
      <c r="B798" s="205">
        <v>-0.30630109835659425</v>
      </c>
      <c r="N798" s="205">
        <v>-0.30630109835659425</v>
      </c>
    </row>
    <row r="799" spans="2:14" x14ac:dyDescent="0.25">
      <c r="B799" s="205">
        <v>-0.30562889571869112</v>
      </c>
      <c r="N799" s="205">
        <v>-0.30562889571869112</v>
      </c>
    </row>
    <row r="800" spans="2:14" x14ac:dyDescent="0.25">
      <c r="B800" s="205">
        <v>-0.30462440362967347</v>
      </c>
      <c r="N800" s="205">
        <v>-0.30462440362967347</v>
      </c>
    </row>
    <row r="801" spans="2:14" x14ac:dyDescent="0.25">
      <c r="B801" s="205">
        <v>-0.30367031551835155</v>
      </c>
      <c r="N801" s="205">
        <v>-0.30367031551835155</v>
      </c>
    </row>
    <row r="802" spans="2:14" x14ac:dyDescent="0.25">
      <c r="B802" s="205">
        <v>-0.30311499970655875</v>
      </c>
      <c r="N802" s="205">
        <v>-0.30311499970655875</v>
      </c>
    </row>
    <row r="803" spans="2:14" x14ac:dyDescent="0.25">
      <c r="B803" s="205">
        <v>-0.30166754550188229</v>
      </c>
      <c r="N803" s="205">
        <v>-0.30166754550188229</v>
      </c>
    </row>
    <row r="804" spans="2:14" x14ac:dyDescent="0.25">
      <c r="B804" s="205">
        <v>-0.3014382587103267</v>
      </c>
      <c r="N804" s="205">
        <v>-0.3014382587103267</v>
      </c>
    </row>
    <row r="805" spans="2:14" x14ac:dyDescent="0.25">
      <c r="B805" s="205">
        <v>-0.30005443366999929</v>
      </c>
      <c r="N805" s="205">
        <v>-0.30005443366999929</v>
      </c>
    </row>
    <row r="806" spans="2:14" x14ac:dyDescent="0.25">
      <c r="B806" s="205">
        <v>-0.299222756185828</v>
      </c>
      <c r="N806" s="205">
        <v>-0.299222756185828</v>
      </c>
    </row>
    <row r="807" spans="2:14" x14ac:dyDescent="0.25">
      <c r="B807" s="205">
        <v>-0.29707985289488981</v>
      </c>
      <c r="N807" s="205">
        <v>-0.29707985289488981</v>
      </c>
    </row>
    <row r="808" spans="2:14" x14ac:dyDescent="0.25">
      <c r="B808" s="205">
        <v>-0.29222501273292473</v>
      </c>
      <c r="N808" s="205">
        <v>-0.29222501273292473</v>
      </c>
    </row>
    <row r="809" spans="2:14" x14ac:dyDescent="0.25">
      <c r="B809" s="205">
        <v>-0.29187396351575456</v>
      </c>
      <c r="N809" s="205">
        <v>-0.29187396351575456</v>
      </c>
    </row>
    <row r="810" spans="2:14" x14ac:dyDescent="0.25">
      <c r="B810" s="205">
        <v>-0.28800284798860798</v>
      </c>
      <c r="N810" s="205">
        <v>-0.28800284798860798</v>
      </c>
    </row>
    <row r="811" spans="2:14" x14ac:dyDescent="0.25">
      <c r="B811" s="205">
        <v>-0.28760666544944097</v>
      </c>
      <c r="N811" s="205">
        <v>-0.28760666544944097</v>
      </c>
    </row>
    <row r="812" spans="2:14" x14ac:dyDescent="0.25">
      <c r="B812" s="205">
        <v>-0.28741792527492266</v>
      </c>
      <c r="N812" s="205">
        <v>-0.28741792527492266</v>
      </c>
    </row>
    <row r="813" spans="2:14" x14ac:dyDescent="0.25">
      <c r="B813" s="205">
        <v>-0.28700544434186565</v>
      </c>
      <c r="N813" s="205">
        <v>-0.28700544434186565</v>
      </c>
    </row>
    <row r="814" spans="2:14" x14ac:dyDescent="0.25">
      <c r="B814" s="205">
        <v>-0.2855712814491454</v>
      </c>
      <c r="N814" s="205">
        <v>-0.2855712814491454</v>
      </c>
    </row>
    <row r="815" spans="2:14" x14ac:dyDescent="0.25">
      <c r="B815" s="205">
        <v>-0.28166493365843448</v>
      </c>
      <c r="N815" s="205">
        <v>-0.28166493365843448</v>
      </c>
    </row>
    <row r="816" spans="2:14" x14ac:dyDescent="0.25">
      <c r="B816" s="205">
        <v>-0.28079132099553289</v>
      </c>
      <c r="N816" s="205">
        <v>-0.28079132099553289</v>
      </c>
    </row>
    <row r="817" spans="2:14" x14ac:dyDescent="0.25">
      <c r="B817" s="205">
        <v>-0.2803550252799214</v>
      </c>
      <c r="N817" s="205">
        <v>-0.2803550252799214</v>
      </c>
    </row>
    <row r="818" spans="2:14" x14ac:dyDescent="0.25">
      <c r="B818" s="205">
        <v>-0.28030430333196771</v>
      </c>
      <c r="N818" s="205">
        <v>-0.28030430333196771</v>
      </c>
    </row>
    <row r="819" spans="2:14" x14ac:dyDescent="0.25">
      <c r="B819" s="205">
        <v>-0.27950945393015258</v>
      </c>
      <c r="N819" s="205">
        <v>-0.27950945393015258</v>
      </c>
    </row>
    <row r="820" spans="2:14" x14ac:dyDescent="0.25">
      <c r="B820" s="205">
        <v>-0.27889652611427063</v>
      </c>
      <c r="N820" s="205">
        <v>-0.27889652611427063</v>
      </c>
    </row>
    <row r="821" spans="2:14" x14ac:dyDescent="0.25">
      <c r="B821" s="205">
        <v>-0.27882639728973402</v>
      </c>
      <c r="N821" s="205">
        <v>-0.27882639728973402</v>
      </c>
    </row>
    <row r="822" spans="2:14" x14ac:dyDescent="0.25">
      <c r="B822" s="205">
        <v>-0.27833971575896549</v>
      </c>
      <c r="N822" s="205">
        <v>-0.27833971575896549</v>
      </c>
    </row>
    <row r="823" spans="2:14" x14ac:dyDescent="0.25">
      <c r="B823" s="205">
        <v>-0.27458400118974829</v>
      </c>
      <c r="N823" s="205">
        <v>-0.27458400118974829</v>
      </c>
    </row>
    <row r="824" spans="2:14" x14ac:dyDescent="0.25">
      <c r="B824" s="205">
        <v>-0.27355330442882575</v>
      </c>
      <c r="N824" s="205">
        <v>-0.27355330442882575</v>
      </c>
    </row>
    <row r="825" spans="2:14" x14ac:dyDescent="0.25">
      <c r="B825" s="205">
        <v>-0.27237253094430469</v>
      </c>
      <c r="N825" s="205">
        <v>-0.27237253094430469</v>
      </c>
    </row>
    <row r="826" spans="2:14" x14ac:dyDescent="0.25">
      <c r="B826" s="205">
        <v>-0.27018373937435392</v>
      </c>
      <c r="N826" s="205">
        <v>-0.27018373937435392</v>
      </c>
    </row>
    <row r="827" spans="2:14" x14ac:dyDescent="0.25">
      <c r="B827" s="205">
        <v>-0.26929752515523336</v>
      </c>
      <c r="N827" s="205">
        <v>-0.26929752515523336</v>
      </c>
    </row>
    <row r="828" spans="2:14" x14ac:dyDescent="0.25">
      <c r="B828" s="205">
        <v>-0.26672483494823324</v>
      </c>
      <c r="N828" s="205">
        <v>-0.26672483494823324</v>
      </c>
    </row>
    <row r="829" spans="2:14" x14ac:dyDescent="0.25">
      <c r="B829" s="205">
        <v>-0.26614311920560224</v>
      </c>
      <c r="N829" s="205">
        <v>-0.26614311920560224</v>
      </c>
    </row>
    <row r="830" spans="2:14" x14ac:dyDescent="0.25">
      <c r="B830" s="205">
        <v>-0.26574905428193801</v>
      </c>
      <c r="N830" s="205">
        <v>-0.26574905428193801</v>
      </c>
    </row>
    <row r="831" spans="2:14" x14ac:dyDescent="0.25">
      <c r="B831" s="205">
        <v>-0.26485655737704916</v>
      </c>
      <c r="N831" s="205">
        <v>-0.26485655737704916</v>
      </c>
    </row>
    <row r="832" spans="2:14" x14ac:dyDescent="0.25">
      <c r="B832" s="205">
        <v>-0.26277972829339896</v>
      </c>
      <c r="N832" s="205">
        <v>-0.26277972829339896</v>
      </c>
    </row>
    <row r="833" spans="2:14" x14ac:dyDescent="0.25">
      <c r="B833" s="205">
        <v>-0.26260869565217393</v>
      </c>
      <c r="N833" s="205">
        <v>-0.26260869565217393</v>
      </c>
    </row>
    <row r="834" spans="2:14" x14ac:dyDescent="0.25">
      <c r="B834" s="205">
        <v>-0.26167859542862842</v>
      </c>
      <c r="N834" s="205">
        <v>-0.26167859542862842</v>
      </c>
    </row>
    <row r="835" spans="2:14" x14ac:dyDescent="0.25">
      <c r="B835" s="205">
        <v>-0.26005986704964779</v>
      </c>
      <c r="N835" s="205">
        <v>-0.26005986704964779</v>
      </c>
    </row>
    <row r="836" spans="2:14" x14ac:dyDescent="0.25">
      <c r="B836" s="205">
        <v>-0.25357994394349398</v>
      </c>
      <c r="N836" s="205">
        <v>-0.25357994394349398</v>
      </c>
    </row>
    <row r="837" spans="2:14" x14ac:dyDescent="0.25">
      <c r="B837" s="205">
        <v>-0.25164445433401988</v>
      </c>
      <c r="N837" s="205">
        <v>-0.25164445433401988</v>
      </c>
    </row>
    <row r="838" spans="2:14" x14ac:dyDescent="0.25">
      <c r="B838" s="205">
        <v>-0.25109277780631756</v>
      </c>
      <c r="N838" s="205">
        <v>-0.25109277780631756</v>
      </c>
    </row>
    <row r="839" spans="2:14" x14ac:dyDescent="0.25">
      <c r="B839" s="205">
        <v>-0.24991687542465821</v>
      </c>
      <c r="N839" s="205">
        <v>-0.24991687542465821</v>
      </c>
    </row>
    <row r="840" spans="2:14" x14ac:dyDescent="0.25">
      <c r="B840" s="205">
        <v>-0.24396557665721119</v>
      </c>
      <c r="N840" s="205">
        <v>-0.24396557665721119</v>
      </c>
    </row>
    <row r="841" spans="2:14" x14ac:dyDescent="0.25">
      <c r="B841" s="205">
        <v>-0.24293974845286923</v>
      </c>
      <c r="N841" s="205">
        <v>-0.24293974845286923</v>
      </c>
    </row>
    <row r="842" spans="2:14" x14ac:dyDescent="0.25">
      <c r="B842" s="205">
        <v>-0.23811118701426487</v>
      </c>
      <c r="N842" s="205">
        <v>-0.23811118701426487</v>
      </c>
    </row>
    <row r="843" spans="2:14" x14ac:dyDescent="0.25">
      <c r="B843" s="205">
        <v>-0.23801886501270231</v>
      </c>
      <c r="N843" s="205">
        <v>-0.23801886501270231</v>
      </c>
    </row>
    <row r="844" spans="2:14" x14ac:dyDescent="0.25">
      <c r="B844" s="205">
        <v>-0.23515187106272548</v>
      </c>
      <c r="N844" s="205">
        <v>-0.23515187106272548</v>
      </c>
    </row>
    <row r="845" spans="2:14" x14ac:dyDescent="0.25">
      <c r="B845" s="205">
        <v>-0.23164389146718964</v>
      </c>
      <c r="N845" s="205">
        <v>-0.23164389146718964</v>
      </c>
    </row>
    <row r="846" spans="2:14" x14ac:dyDescent="0.25">
      <c r="B846" s="205">
        <v>-0.23154331582609866</v>
      </c>
      <c r="N846" s="205">
        <v>-0.23154331582609866</v>
      </c>
    </row>
    <row r="847" spans="2:14" x14ac:dyDescent="0.25">
      <c r="B847" s="205">
        <v>-0.23100000001348975</v>
      </c>
      <c r="N847" s="205">
        <v>-0.23100000001348975</v>
      </c>
    </row>
    <row r="848" spans="2:14" x14ac:dyDescent="0.25">
      <c r="B848" s="205">
        <v>-0.22848543414376621</v>
      </c>
      <c r="N848" s="205">
        <v>-0.22848543414376621</v>
      </c>
    </row>
    <row r="849" spans="2:14" x14ac:dyDescent="0.25">
      <c r="B849" s="205">
        <v>-0.22817905449045664</v>
      </c>
      <c r="N849" s="205">
        <v>-0.22817905449045664</v>
      </c>
    </row>
    <row r="850" spans="2:14" x14ac:dyDescent="0.25">
      <c r="B850" s="205">
        <v>-0.22815807216129333</v>
      </c>
      <c r="N850" s="205">
        <v>-0.22815807216129333</v>
      </c>
    </row>
    <row r="851" spans="2:14" x14ac:dyDescent="0.25">
      <c r="B851" s="205">
        <v>-0.22564396887095939</v>
      </c>
      <c r="N851" s="205">
        <v>-0.22564396887095939</v>
      </c>
    </row>
    <row r="852" spans="2:14" x14ac:dyDescent="0.25">
      <c r="B852" s="205">
        <v>-0.2239502480207381</v>
      </c>
      <c r="N852" s="205">
        <v>-0.2239502480207381</v>
      </c>
    </row>
    <row r="853" spans="2:14" x14ac:dyDescent="0.25">
      <c r="B853" s="205">
        <v>-0.22031620770008928</v>
      </c>
      <c r="N853" s="205">
        <v>-0.22031620770008928</v>
      </c>
    </row>
    <row r="854" spans="2:14" x14ac:dyDescent="0.25">
      <c r="B854" s="205">
        <v>-0.22012697790972116</v>
      </c>
      <c r="N854" s="205">
        <v>-0.22012697790972116</v>
      </c>
    </row>
    <row r="855" spans="2:14" x14ac:dyDescent="0.25">
      <c r="B855" s="205">
        <v>-0.21825857373873378</v>
      </c>
      <c r="N855" s="205">
        <v>-0.21825857373873378</v>
      </c>
    </row>
    <row r="856" spans="2:14" x14ac:dyDescent="0.25">
      <c r="B856" s="205">
        <v>-0.21811169700272923</v>
      </c>
      <c r="N856" s="205">
        <v>-0.21811169700272923</v>
      </c>
    </row>
    <row r="857" spans="2:14" x14ac:dyDescent="0.25">
      <c r="B857" s="205">
        <v>-0.21670384214511498</v>
      </c>
      <c r="N857" s="205">
        <v>-0.21670384214511498</v>
      </c>
    </row>
    <row r="858" spans="2:14" x14ac:dyDescent="0.25">
      <c r="B858" s="205">
        <v>-0.21489371844936506</v>
      </c>
      <c r="N858" s="205">
        <v>-0.21489371844936506</v>
      </c>
    </row>
    <row r="859" spans="2:14" x14ac:dyDescent="0.25">
      <c r="B859" s="205">
        <v>-0.21353931768241119</v>
      </c>
      <c r="N859" s="205">
        <v>-0.21353931768241119</v>
      </c>
    </row>
    <row r="860" spans="2:14" x14ac:dyDescent="0.25">
      <c r="B860" s="205">
        <v>-0.21071687553858243</v>
      </c>
      <c r="N860" s="205">
        <v>-0.21071687553858243</v>
      </c>
    </row>
    <row r="861" spans="2:14" x14ac:dyDescent="0.25">
      <c r="B861" s="205">
        <v>-0.20759063304037814</v>
      </c>
      <c r="N861" s="205">
        <v>-0.20759063304037814</v>
      </c>
    </row>
    <row r="862" spans="2:14" x14ac:dyDescent="0.25">
      <c r="B862" s="205">
        <v>-0.20603418751693223</v>
      </c>
      <c r="N862" s="205">
        <v>-0.20603418751693223</v>
      </c>
    </row>
    <row r="863" spans="2:14" x14ac:dyDescent="0.25">
      <c r="B863" s="205">
        <v>-0.20199170478178471</v>
      </c>
      <c r="N863" s="205">
        <v>-0.20199170478178471</v>
      </c>
    </row>
    <row r="864" spans="2:14" x14ac:dyDescent="0.25">
      <c r="B864" s="205">
        <v>-0.19893349838715441</v>
      </c>
      <c r="N864" s="205">
        <v>-0.19893349838715441</v>
      </c>
    </row>
    <row r="865" spans="2:14" x14ac:dyDescent="0.25">
      <c r="B865" s="205">
        <v>-0.19884981882493599</v>
      </c>
      <c r="N865" s="205">
        <v>-0.19884981882493599</v>
      </c>
    </row>
    <row r="866" spans="2:14" x14ac:dyDescent="0.25">
      <c r="B866" s="205">
        <v>-0.19858893844636755</v>
      </c>
      <c r="N866" s="205">
        <v>-0.19858893844636755</v>
      </c>
    </row>
    <row r="867" spans="2:14" x14ac:dyDescent="0.25">
      <c r="B867" s="205">
        <v>-0.19839086841729875</v>
      </c>
      <c r="N867" s="205">
        <v>-0.19839086841729875</v>
      </c>
    </row>
    <row r="868" spans="2:14" x14ac:dyDescent="0.25">
      <c r="B868" s="205">
        <v>-0.19047939752359333</v>
      </c>
      <c r="N868" s="205">
        <v>-0.19047939752359333</v>
      </c>
    </row>
    <row r="869" spans="2:14" x14ac:dyDescent="0.25">
      <c r="B869" s="205">
        <v>-0.18703679209518254</v>
      </c>
      <c r="N869" s="205">
        <v>-0.18703679209518254</v>
      </c>
    </row>
    <row r="870" spans="2:14" x14ac:dyDescent="0.25">
      <c r="B870" s="205">
        <v>-0.18393564608216895</v>
      </c>
      <c r="N870" s="205">
        <v>-0.18393564608216895</v>
      </c>
    </row>
    <row r="871" spans="2:14" x14ac:dyDescent="0.25">
      <c r="B871" s="205">
        <v>-0.18261824868944274</v>
      </c>
      <c r="N871" s="205">
        <v>-0.18261824868944274</v>
      </c>
    </row>
    <row r="872" spans="2:14" x14ac:dyDescent="0.25">
      <c r="B872" s="205">
        <v>-0.18244148159993603</v>
      </c>
      <c r="N872" s="205">
        <v>-0.18244148159993603</v>
      </c>
    </row>
    <row r="873" spans="2:14" x14ac:dyDescent="0.25">
      <c r="B873" s="205">
        <v>-0.18160266991914362</v>
      </c>
      <c r="N873" s="205">
        <v>-0.18160266991914362</v>
      </c>
    </row>
    <row r="874" spans="2:14" x14ac:dyDescent="0.25">
      <c r="B874" s="205">
        <v>-0.17070371780503099</v>
      </c>
      <c r="N874" s="205">
        <v>-0.17070371780503099</v>
      </c>
    </row>
    <row r="875" spans="2:14" x14ac:dyDescent="0.25">
      <c r="B875" s="205">
        <v>-0.16793816397939021</v>
      </c>
      <c r="N875" s="205">
        <v>-0.16793816397939021</v>
      </c>
    </row>
    <row r="876" spans="2:14" x14ac:dyDescent="0.25">
      <c r="B876" s="205">
        <v>-0.16678613382529672</v>
      </c>
      <c r="N876" s="205">
        <v>-0.16678613382529672</v>
      </c>
    </row>
    <row r="877" spans="2:14" x14ac:dyDescent="0.25">
      <c r="B877" s="205">
        <v>-0.16222300288866437</v>
      </c>
      <c r="N877" s="205">
        <v>-0.16222300288866437</v>
      </c>
    </row>
    <row r="878" spans="2:14" x14ac:dyDescent="0.25">
      <c r="B878" s="205">
        <v>-0.16160574462396393</v>
      </c>
      <c r="N878" s="205">
        <v>-0.16160574462396393</v>
      </c>
    </row>
    <row r="879" spans="2:14" x14ac:dyDescent="0.25">
      <c r="B879" s="205">
        <v>-0.1594293470582922</v>
      </c>
      <c r="N879" s="205">
        <v>-0.1594293470582922</v>
      </c>
    </row>
    <row r="880" spans="2:14" x14ac:dyDescent="0.25">
      <c r="B880" s="205">
        <v>-0.15885115558598786</v>
      </c>
      <c r="N880" s="205">
        <v>-0.15885115558598786</v>
      </c>
    </row>
    <row r="881" spans="2:14" x14ac:dyDescent="0.25">
      <c r="B881" s="205">
        <v>-0.15624852860878113</v>
      </c>
      <c r="N881" s="205">
        <v>-0.15624852860878113</v>
      </c>
    </row>
    <row r="882" spans="2:14" x14ac:dyDescent="0.25">
      <c r="B882" s="205">
        <v>-0.15137656665661081</v>
      </c>
      <c r="N882" s="205">
        <v>-0.15137656665661081</v>
      </c>
    </row>
    <row r="883" spans="2:14" x14ac:dyDescent="0.25">
      <c r="B883" s="205">
        <v>-0.1509091276007507</v>
      </c>
      <c r="N883" s="205">
        <v>-0.1509091276007507</v>
      </c>
    </row>
    <row r="884" spans="2:14" x14ac:dyDescent="0.25">
      <c r="B884" s="205">
        <v>-0.14442067406270762</v>
      </c>
      <c r="N884" s="205">
        <v>-0.14442067406270762</v>
      </c>
    </row>
    <row r="885" spans="2:14" x14ac:dyDescent="0.25">
      <c r="B885" s="205">
        <v>-0.14306038828562029</v>
      </c>
      <c r="N885" s="205">
        <v>-0.14306038828562029</v>
      </c>
    </row>
    <row r="886" spans="2:14" x14ac:dyDescent="0.25">
      <c r="B886" s="205">
        <v>-0.14223817901117708</v>
      </c>
      <c r="N886" s="205">
        <v>-0.14223817901117708</v>
      </c>
    </row>
    <row r="887" spans="2:14" x14ac:dyDescent="0.25">
      <c r="B887" s="205">
        <v>-0.14185814015435957</v>
      </c>
      <c r="N887" s="205">
        <v>-0.14185814015435957</v>
      </c>
    </row>
    <row r="888" spans="2:14" x14ac:dyDescent="0.25">
      <c r="B888" s="205">
        <v>-0.13692274332392773</v>
      </c>
      <c r="N888" s="205">
        <v>-0.13692274332392773</v>
      </c>
    </row>
    <row r="889" spans="2:14" x14ac:dyDescent="0.25">
      <c r="B889" s="205">
        <v>-0.1368707318154922</v>
      </c>
      <c r="N889" s="205">
        <v>-0.1368707318154922</v>
      </c>
    </row>
    <row r="890" spans="2:14" x14ac:dyDescent="0.25">
      <c r="B890" s="205">
        <v>-0.13399865969059188</v>
      </c>
      <c r="N890" s="205">
        <v>-0.13399865969059188</v>
      </c>
    </row>
    <row r="891" spans="2:14" x14ac:dyDescent="0.25">
      <c r="B891" s="205">
        <v>-0.12906703990890506</v>
      </c>
      <c r="N891" s="205">
        <v>-0.12906703990890506</v>
      </c>
    </row>
    <row r="892" spans="2:14" x14ac:dyDescent="0.25">
      <c r="B892" s="205">
        <v>-0.12727393354297276</v>
      </c>
      <c r="N892" s="205">
        <v>-0.12727393354297276</v>
      </c>
    </row>
    <row r="893" spans="2:14" x14ac:dyDescent="0.25">
      <c r="B893" s="205">
        <v>-0.12534910774418703</v>
      </c>
      <c r="N893" s="205">
        <v>-0.12534910774418703</v>
      </c>
    </row>
    <row r="894" spans="2:14" x14ac:dyDescent="0.25">
      <c r="B894" s="205">
        <v>-0.12353831615596342</v>
      </c>
      <c r="N894" s="205">
        <v>-0.12353831615596342</v>
      </c>
    </row>
    <row r="895" spans="2:14" x14ac:dyDescent="0.25">
      <c r="B895" s="205">
        <v>-0.11811023622047244</v>
      </c>
      <c r="N895" s="205">
        <v>-0.11811023622047244</v>
      </c>
    </row>
    <row r="896" spans="2:14" x14ac:dyDescent="0.25">
      <c r="B896" s="205">
        <v>-0.11725667928111097</v>
      </c>
      <c r="N896" s="205">
        <v>-0.11725667928111097</v>
      </c>
    </row>
    <row r="897" spans="2:14" x14ac:dyDescent="0.25">
      <c r="B897" s="205">
        <v>-0.11642329967951258</v>
      </c>
      <c r="N897" s="205">
        <v>-0.11642329967951258</v>
      </c>
    </row>
    <row r="898" spans="2:14" x14ac:dyDescent="0.25">
      <c r="B898" s="205">
        <v>-0.11187892851223337</v>
      </c>
      <c r="N898" s="205">
        <v>-0.11187892851223337</v>
      </c>
    </row>
    <row r="899" spans="2:14" x14ac:dyDescent="0.25">
      <c r="B899" s="205">
        <v>-0.10929164072098156</v>
      </c>
      <c r="N899" s="205">
        <v>-0.10929164072098156</v>
      </c>
    </row>
    <row r="900" spans="2:14" x14ac:dyDescent="0.25">
      <c r="B900" s="205">
        <v>-0.10826656748645305</v>
      </c>
      <c r="N900" s="205">
        <v>-0.10826656748645305</v>
      </c>
    </row>
    <row r="901" spans="2:14" x14ac:dyDescent="0.25">
      <c r="B901" s="205">
        <v>-0.10494862012713106</v>
      </c>
      <c r="N901" s="205">
        <v>-0.10494862012713106</v>
      </c>
    </row>
    <row r="902" spans="2:14" x14ac:dyDescent="0.25">
      <c r="B902" s="205">
        <v>-9.9879556905553862E-2</v>
      </c>
      <c r="N902" s="205">
        <v>-9.9879556905553862E-2</v>
      </c>
    </row>
    <row r="903" spans="2:14" x14ac:dyDescent="0.25">
      <c r="B903" s="205">
        <v>-9.2147653643132654E-2</v>
      </c>
      <c r="N903" s="205">
        <v>-9.2147653643132654E-2</v>
      </c>
    </row>
    <row r="904" spans="2:14" x14ac:dyDescent="0.25">
      <c r="B904" s="205">
        <v>-8.6118577007325892E-2</v>
      </c>
      <c r="N904" s="205">
        <v>-8.6118577007325892E-2</v>
      </c>
    </row>
    <row r="905" spans="2:14" x14ac:dyDescent="0.25">
      <c r="B905" s="205">
        <v>-7.6979289265586545E-2</v>
      </c>
      <c r="N905" s="205">
        <v>-7.6979289265586545E-2</v>
      </c>
    </row>
    <row r="906" spans="2:14" x14ac:dyDescent="0.25">
      <c r="B906" s="205">
        <v>-7.4911082098953266E-2</v>
      </c>
      <c r="N906" s="205">
        <v>-7.4911082098953266E-2</v>
      </c>
    </row>
    <row r="907" spans="2:14" x14ac:dyDescent="0.25">
      <c r="B907" s="205">
        <v>-5.8011850043450469E-2</v>
      </c>
      <c r="N907" s="205">
        <v>-5.8011850043450469E-2</v>
      </c>
    </row>
    <row r="908" spans="2:14" x14ac:dyDescent="0.25">
      <c r="B908" s="205">
        <v>-5.723420905027566E-2</v>
      </c>
      <c r="N908" s="205">
        <v>-5.723420905027566E-2</v>
      </c>
    </row>
    <row r="909" spans="2:14" x14ac:dyDescent="0.25">
      <c r="B909" s="205">
        <v>-5.6152875075486178E-2</v>
      </c>
      <c r="N909" s="205">
        <v>-5.6152875075486178E-2</v>
      </c>
    </row>
    <row r="910" spans="2:14" x14ac:dyDescent="0.25">
      <c r="B910" s="205">
        <v>-5.6106947538991252E-2</v>
      </c>
      <c r="N910" s="205">
        <v>-5.6106947538991252E-2</v>
      </c>
    </row>
    <row r="911" spans="2:14" x14ac:dyDescent="0.25">
      <c r="B911" s="205">
        <v>-5.5191424351524375E-2</v>
      </c>
      <c r="N911" s="205">
        <v>-5.5191424351524375E-2</v>
      </c>
    </row>
    <row r="912" spans="2:14" x14ac:dyDescent="0.25">
      <c r="B912" s="205">
        <v>-4.9392909170357269E-2</v>
      </c>
      <c r="N912" s="205">
        <v>-4.9392909170357269E-2</v>
      </c>
    </row>
    <row r="913" spans="2:14" x14ac:dyDescent="0.25">
      <c r="B913" s="205">
        <v>-4.0666409123004246E-2</v>
      </c>
      <c r="N913" s="205">
        <v>-4.0666409123004246E-2</v>
      </c>
    </row>
    <row r="914" spans="2:14" x14ac:dyDescent="0.25">
      <c r="B914" s="205">
        <v>-4.0049593019936144E-2</v>
      </c>
      <c r="N914" s="205">
        <v>-4.0049593019936144E-2</v>
      </c>
    </row>
    <row r="915" spans="2:14" x14ac:dyDescent="0.25">
      <c r="B915" s="205">
        <v>-3.6980654566138214E-2</v>
      </c>
      <c r="N915" s="205">
        <v>-3.6980654566138214E-2</v>
      </c>
    </row>
    <row r="916" spans="2:14" x14ac:dyDescent="0.25">
      <c r="B916" s="205">
        <v>-3.6054081121682562E-2</v>
      </c>
      <c r="N916" s="205">
        <v>-3.6054081121682562E-2</v>
      </c>
    </row>
    <row r="917" spans="2:14" x14ac:dyDescent="0.25">
      <c r="B917" s="205">
        <v>-3.1932272492448607E-2</v>
      </c>
      <c r="N917" s="205">
        <v>-3.1932272492448607E-2</v>
      </c>
    </row>
    <row r="918" spans="2:14" x14ac:dyDescent="0.25">
      <c r="B918" s="205">
        <v>-3.1669928699852481E-2</v>
      </c>
      <c r="N918" s="205">
        <v>-3.1669928699852481E-2</v>
      </c>
    </row>
    <row r="919" spans="2:14" x14ac:dyDescent="0.25">
      <c r="B919" s="205">
        <v>-2.988761847628945E-2</v>
      </c>
      <c r="N919" s="205">
        <v>-2.988761847628945E-2</v>
      </c>
    </row>
    <row r="920" spans="2:14" x14ac:dyDescent="0.25">
      <c r="B920" s="205">
        <v>-2.8816585961519089E-2</v>
      </c>
      <c r="N920" s="205">
        <v>-2.8816585961519089E-2</v>
      </c>
    </row>
    <row r="921" spans="2:14" x14ac:dyDescent="0.25">
      <c r="B921" s="205">
        <v>-2.3556235356406774E-2</v>
      </c>
      <c r="N921" s="205">
        <v>-2.3556235356406774E-2</v>
      </c>
    </row>
    <row r="922" spans="2:14" x14ac:dyDescent="0.25">
      <c r="B922" s="205">
        <v>-2.1181219151028659E-2</v>
      </c>
      <c r="N922" s="205">
        <v>-2.1181219151028659E-2</v>
      </c>
    </row>
    <row r="923" spans="2:14" x14ac:dyDescent="0.25">
      <c r="B923" s="205">
        <v>-1.6536244792257723E-2</v>
      </c>
      <c r="N923" s="205">
        <v>-1.6536244792257723E-2</v>
      </c>
    </row>
    <row r="924" spans="2:14" x14ac:dyDescent="0.25">
      <c r="B924" s="205">
        <v>-1.6395926205075951E-2</v>
      </c>
      <c r="N924" s="205">
        <v>-1.6395926205075951E-2</v>
      </c>
    </row>
    <row r="925" spans="2:14" x14ac:dyDescent="0.25">
      <c r="B925" s="205">
        <v>-1.5573464872228056E-2</v>
      </c>
      <c r="N925" s="205">
        <v>-1.5573464872228056E-2</v>
      </c>
    </row>
    <row r="926" spans="2:14" x14ac:dyDescent="0.25">
      <c r="B926" s="205">
        <v>-1.4476154014170364E-2</v>
      </c>
      <c r="N926" s="205">
        <v>-1.4476154014170364E-2</v>
      </c>
    </row>
    <row r="927" spans="2:14" x14ac:dyDescent="0.25">
      <c r="B927" s="205">
        <v>-1.4206783002950026E-2</v>
      </c>
      <c r="N927" s="205">
        <v>-1.4206783002950026E-2</v>
      </c>
    </row>
    <row r="928" spans="2:14" x14ac:dyDescent="0.25">
      <c r="B928" s="217">
        <v>-1.3063900824965821E-2</v>
      </c>
      <c r="N928" s="217">
        <v>-1.3063900824965821E-2</v>
      </c>
    </row>
    <row r="929" spans="1:15" x14ac:dyDescent="0.25">
      <c r="B929" s="205">
        <v>-7.8906676946676226E-3</v>
      </c>
      <c r="N929" s="205">
        <v>-7.8906676946676226E-3</v>
      </c>
    </row>
    <row r="930" spans="1:15" x14ac:dyDescent="0.25">
      <c r="B930" s="213">
        <v>-3.6949565232427444E-3</v>
      </c>
      <c r="N930" s="213">
        <v>-3.6949565232427444E-3</v>
      </c>
    </row>
    <row r="931" spans="1:15" x14ac:dyDescent="0.25">
      <c r="B931" s="214">
        <v>-2.3838760188024781E-9</v>
      </c>
      <c r="C931" s="220"/>
      <c r="M931" s="208" t="s">
        <v>2128</v>
      </c>
      <c r="N931" s="207">
        <f>AVERAGE(N1,N930)</f>
        <v>-0.49894411530893656</v>
      </c>
    </row>
    <row r="932" spans="1:15" x14ac:dyDescent="0.25">
      <c r="B932" s="214">
        <v>0</v>
      </c>
      <c r="C932" s="220"/>
      <c r="M932" s="208" t="s">
        <v>2127</v>
      </c>
      <c r="N932" s="207">
        <f>MEDIAN(N1,N930)</f>
        <v>-0.49894411530893656</v>
      </c>
    </row>
    <row r="933" spans="1:15" x14ac:dyDescent="0.25">
      <c r="B933" s="214">
        <v>0</v>
      </c>
      <c r="C933" s="220"/>
      <c r="M933" s="208" t="s">
        <v>2130</v>
      </c>
      <c r="N933" s="207">
        <f>MAX(N1,N930)</f>
        <v>-3.6949565232427444E-3</v>
      </c>
    </row>
    <row r="934" spans="1:15" x14ac:dyDescent="0.25">
      <c r="B934" s="214">
        <v>0</v>
      </c>
      <c r="C934" s="220"/>
      <c r="M934" s="208" t="s">
        <v>2129</v>
      </c>
      <c r="N934" s="207">
        <f>MIN(N1,N930)</f>
        <v>-0.99419327409463043</v>
      </c>
    </row>
    <row r="935" spans="1:15" x14ac:dyDescent="0.25">
      <c r="A935" s="206">
        <v>0.01</v>
      </c>
      <c r="B935" s="214">
        <v>0</v>
      </c>
      <c r="C935" s="220"/>
      <c r="M935" s="208" t="s">
        <v>2134</v>
      </c>
      <c r="N935" s="208">
        <f>COUNT(N1:N930)</f>
        <v>930</v>
      </c>
      <c r="O935" s="218">
        <f>N935/B967</f>
        <v>0.967741935483871</v>
      </c>
    </row>
    <row r="936" spans="1:15" x14ac:dyDescent="0.25">
      <c r="B936" s="214">
        <v>0</v>
      </c>
      <c r="C936" s="220"/>
    </row>
    <row r="937" spans="1:15" x14ac:dyDescent="0.25">
      <c r="B937" s="214">
        <v>0</v>
      </c>
      <c r="C937" s="220"/>
    </row>
    <row r="938" spans="1:15" x14ac:dyDescent="0.25">
      <c r="B938" s="214">
        <v>0</v>
      </c>
      <c r="C938" s="220"/>
    </row>
    <row r="939" spans="1:15" x14ac:dyDescent="0.25">
      <c r="B939" s="214">
        <v>0</v>
      </c>
      <c r="C939" s="220"/>
    </row>
    <row r="940" spans="1:15" x14ac:dyDescent="0.25">
      <c r="B940" s="214">
        <v>0</v>
      </c>
      <c r="C940" s="220"/>
    </row>
    <row r="941" spans="1:15" x14ac:dyDescent="0.25">
      <c r="B941" s="215">
        <v>3.7382172599238553E-2</v>
      </c>
      <c r="C941" s="220"/>
    </row>
    <row r="942" spans="1:15" x14ac:dyDescent="0.25">
      <c r="B942" s="215">
        <v>7.1275415311125051E-2</v>
      </c>
      <c r="C942" s="220"/>
    </row>
    <row r="943" spans="1:15" x14ac:dyDescent="0.25">
      <c r="B943" s="215">
        <v>0.14714285714285713</v>
      </c>
      <c r="C943" s="220"/>
    </row>
    <row r="944" spans="1:15" x14ac:dyDescent="0.25">
      <c r="B944" s="215">
        <v>0.23</v>
      </c>
      <c r="C944" s="221">
        <v>0.03</v>
      </c>
    </row>
    <row r="945" spans="1:3" x14ac:dyDescent="0.25">
      <c r="B945" s="215">
        <v>0.25</v>
      </c>
      <c r="C945" s="222" t="s">
        <v>2135</v>
      </c>
    </row>
    <row r="946" spans="1:3" x14ac:dyDescent="0.25">
      <c r="B946" s="215">
        <v>0.34165453402648688</v>
      </c>
      <c r="C946" s="222" t="s">
        <v>2136</v>
      </c>
    </row>
    <row r="947" spans="1:3" x14ac:dyDescent="0.25">
      <c r="B947" s="215">
        <v>0.34705322825294371</v>
      </c>
      <c r="C947" s="220"/>
    </row>
    <row r="948" spans="1:3" x14ac:dyDescent="0.25">
      <c r="B948" s="215">
        <v>0.35199279259896732</v>
      </c>
      <c r="C948" s="220"/>
    </row>
    <row r="949" spans="1:3" x14ac:dyDescent="0.25">
      <c r="B949" s="215">
        <v>0.36099999999999999</v>
      </c>
      <c r="C949" s="220"/>
    </row>
    <row r="950" spans="1:3" x14ac:dyDescent="0.25">
      <c r="A950" s="223">
        <v>0.02</v>
      </c>
      <c r="B950" s="215">
        <v>0.47920173559670309</v>
      </c>
      <c r="C950" s="220"/>
    </row>
    <row r="951" spans="1:3" x14ac:dyDescent="0.25">
      <c r="B951" s="215">
        <v>0.60561538461538467</v>
      </c>
      <c r="C951" s="220"/>
    </row>
    <row r="952" spans="1:3" x14ac:dyDescent="0.25">
      <c r="B952" s="215">
        <v>0.6103448275862069</v>
      </c>
      <c r="C952" s="220"/>
    </row>
    <row r="953" spans="1:3" x14ac:dyDescent="0.25">
      <c r="B953" s="215">
        <v>0.7307207207207207</v>
      </c>
      <c r="C953" s="220"/>
    </row>
    <row r="954" spans="1:3" x14ac:dyDescent="0.25">
      <c r="B954" s="215">
        <v>0.91089201877934267</v>
      </c>
      <c r="C954" s="220"/>
    </row>
    <row r="955" spans="1:3" x14ac:dyDescent="0.25">
      <c r="B955" s="215">
        <v>0.9521219226260258</v>
      </c>
      <c r="C955" s="220"/>
    </row>
    <row r="956" spans="1:3" x14ac:dyDescent="0.25">
      <c r="B956" s="215">
        <v>1.137962085308057</v>
      </c>
      <c r="C956" s="220"/>
    </row>
    <row r="957" spans="1:3" x14ac:dyDescent="0.25">
      <c r="B957" s="215">
        <v>1.3434978465808458</v>
      </c>
      <c r="C957" s="220"/>
    </row>
    <row r="958" spans="1:3" x14ac:dyDescent="0.25">
      <c r="B958" s="215">
        <v>1.6983549000161773</v>
      </c>
      <c r="C958" s="220"/>
    </row>
    <row r="959" spans="1:3" x14ac:dyDescent="0.25">
      <c r="B959" s="215">
        <v>1.7247740473979833</v>
      </c>
      <c r="C959" s="220"/>
    </row>
    <row r="960" spans="1:3" x14ac:dyDescent="0.25">
      <c r="B960" s="215">
        <v>2.9368787531286635</v>
      </c>
      <c r="C960" s="220"/>
    </row>
    <row r="961" spans="1:3" x14ac:dyDescent="0.25">
      <c r="B961" s="215">
        <v>5.908768879318524</v>
      </c>
      <c r="C961" s="220"/>
    </row>
    <row r="962" spans="1:3" x14ac:dyDescent="0.25">
      <c r="A962" s="330"/>
    </row>
    <row r="963" spans="1:3" x14ac:dyDescent="0.25">
      <c r="A963" s="208" t="s">
        <v>2128</v>
      </c>
      <c r="B963" s="207">
        <f>AVERAGE(B1:B961)</f>
        <v>-0.51709291704310256</v>
      </c>
    </row>
    <row r="964" spans="1:3" x14ac:dyDescent="0.25">
      <c r="A964" s="208" t="s">
        <v>2127</v>
      </c>
      <c r="B964" s="207">
        <f>MEDIAN(B1:B961)</f>
        <v>-0.56920262243861497</v>
      </c>
    </row>
    <row r="965" spans="1:3" x14ac:dyDescent="0.25">
      <c r="A965" s="208" t="s">
        <v>2130</v>
      </c>
      <c r="B965" s="207">
        <f>MAX(B1:B961)</f>
        <v>5.908768879318524</v>
      </c>
    </row>
    <row r="966" spans="1:3" x14ac:dyDescent="0.25">
      <c r="A966" s="208" t="s">
        <v>2129</v>
      </c>
      <c r="B966" s="207">
        <f>MIN(B1:B961)</f>
        <v>-0.99419327409463043</v>
      </c>
    </row>
    <row r="967" spans="1:3" x14ac:dyDescent="0.25">
      <c r="A967" s="208" t="s">
        <v>2134</v>
      </c>
      <c r="B967" s="208">
        <f>COUNT(B1:B961)</f>
        <v>961</v>
      </c>
    </row>
  </sheetData>
  <sortState xmlns:xlrd2="http://schemas.microsoft.com/office/spreadsheetml/2017/richdata2" ref="B1:B961">
    <sortCondition ref="B1"/>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53"/>
  <sheetViews>
    <sheetView topLeftCell="N678" workbookViewId="0">
      <selection activeCell="AF806" sqref="AF806"/>
    </sheetView>
  </sheetViews>
  <sheetFormatPr defaultRowHeight="13.2" x14ac:dyDescent="0.25"/>
  <cols>
    <col min="1" max="1" width="10.88671875" customWidth="1"/>
  </cols>
  <sheetData>
    <row r="1" spans="2:17" ht="13.8" thickBot="1" x14ac:dyDescent="0.3">
      <c r="B1" s="112" t="s">
        <v>2114</v>
      </c>
      <c r="C1" s="112"/>
      <c r="D1" s="112"/>
      <c r="E1" s="112"/>
      <c r="F1" s="112"/>
      <c r="G1" s="112"/>
      <c r="H1" s="112"/>
      <c r="I1" s="112"/>
      <c r="J1" s="112"/>
      <c r="K1" s="112"/>
    </row>
    <row r="2" spans="2:17" x14ac:dyDescent="0.25">
      <c r="B2" s="205">
        <v>-0.98033968462549281</v>
      </c>
      <c r="D2" t="s">
        <v>2131</v>
      </c>
      <c r="E2" t="s">
        <v>2133</v>
      </c>
      <c r="N2" s="205">
        <v>-0.98033968462549281</v>
      </c>
      <c r="P2" s="211" t="s">
        <v>2131</v>
      </c>
      <c r="Q2" s="211" t="s">
        <v>2133</v>
      </c>
    </row>
    <row r="3" spans="2:17" x14ac:dyDescent="0.25">
      <c r="B3" s="205">
        <v>-0.96211459371224783</v>
      </c>
      <c r="D3" s="205">
        <v>-0.98033968462549281</v>
      </c>
      <c r="E3">
        <v>1</v>
      </c>
      <c r="N3" s="205">
        <v>-0.96211459371224783</v>
      </c>
      <c r="P3" s="212">
        <v>-0.98033968462549281</v>
      </c>
      <c r="Q3" s="209">
        <v>1</v>
      </c>
    </row>
    <row r="4" spans="2:17" x14ac:dyDescent="0.25">
      <c r="B4" s="205">
        <v>-0.960952380952381</v>
      </c>
      <c r="D4" s="205">
        <v>-0.59925589803652712</v>
      </c>
      <c r="E4">
        <v>78</v>
      </c>
      <c r="N4" s="205">
        <v>-0.960952380952381</v>
      </c>
      <c r="P4" s="212">
        <v>-0.91579662800243322</v>
      </c>
      <c r="Q4" s="209">
        <v>8</v>
      </c>
    </row>
    <row r="5" spans="2:17" x14ac:dyDescent="0.25">
      <c r="B5" s="205">
        <v>-0.9603340292275574</v>
      </c>
      <c r="D5" s="205">
        <v>-0.21817211144756143</v>
      </c>
      <c r="E5">
        <v>235</v>
      </c>
      <c r="N5" s="205">
        <v>-0.9603340292275574</v>
      </c>
      <c r="P5" s="212">
        <v>-0.85125357137937374</v>
      </c>
      <c r="Q5" s="209">
        <v>5</v>
      </c>
    </row>
    <row r="6" spans="2:17" x14ac:dyDescent="0.25">
      <c r="B6" s="205">
        <v>-0.95131377061756806</v>
      </c>
      <c r="D6" s="205">
        <v>0.16291167514140414</v>
      </c>
      <c r="E6">
        <v>594</v>
      </c>
      <c r="N6" s="205">
        <v>-0.95131377061756806</v>
      </c>
      <c r="P6" s="212">
        <v>-0.78671051475631426</v>
      </c>
      <c r="Q6" s="209">
        <v>10</v>
      </c>
    </row>
    <row r="7" spans="2:17" x14ac:dyDescent="0.25">
      <c r="B7" s="205">
        <v>-0.92461857657808699</v>
      </c>
      <c r="D7" s="205">
        <v>0.54399546173036994</v>
      </c>
      <c r="E7">
        <v>20</v>
      </c>
      <c r="N7" s="205">
        <v>-0.92461857657808699</v>
      </c>
      <c r="P7" s="212">
        <v>-0.72216745813325467</v>
      </c>
      <c r="Q7" s="209">
        <v>11</v>
      </c>
    </row>
    <row r="8" spans="2:17" x14ac:dyDescent="0.25">
      <c r="B8" s="205">
        <v>-0.92297249724972497</v>
      </c>
      <c r="D8" s="205">
        <v>0.92507924831933575</v>
      </c>
      <c r="E8">
        <v>12</v>
      </c>
      <c r="N8" s="205">
        <v>-0.92297249724972497</v>
      </c>
      <c r="P8" s="212">
        <v>-0.65762440151019508</v>
      </c>
      <c r="Q8" s="209">
        <v>24</v>
      </c>
    </row>
    <row r="9" spans="2:17" x14ac:dyDescent="0.25">
      <c r="B9" s="205">
        <v>-0.92296605080831406</v>
      </c>
      <c r="D9" s="205">
        <v>1.3061630349083011</v>
      </c>
      <c r="E9">
        <v>1</v>
      </c>
      <c r="N9" s="205">
        <v>-0.92296605080831406</v>
      </c>
      <c r="P9" s="212">
        <v>-0.5930813448871356</v>
      </c>
      <c r="Q9" s="209">
        <v>21</v>
      </c>
    </row>
    <row r="10" spans="2:17" x14ac:dyDescent="0.25">
      <c r="B10" s="205">
        <v>-0.92296427010489512</v>
      </c>
      <c r="D10" s="205">
        <v>1.6872468214972669</v>
      </c>
      <c r="E10">
        <v>1</v>
      </c>
      <c r="N10" s="205">
        <v>-0.92296427010489512</v>
      </c>
      <c r="P10" s="212">
        <v>-0.52853828826407612</v>
      </c>
      <c r="Q10" s="209">
        <v>34</v>
      </c>
    </row>
    <row r="11" spans="2:17" x14ac:dyDescent="0.25">
      <c r="B11" s="205">
        <v>-0.90467033423637544</v>
      </c>
      <c r="D11" s="205">
        <v>2.0683306080862325</v>
      </c>
      <c r="E11">
        <v>0</v>
      </c>
      <c r="N11" s="205">
        <v>-0.90467033423637544</v>
      </c>
      <c r="P11" s="212">
        <v>-0.46399523164101653</v>
      </c>
      <c r="Q11" s="209">
        <v>29</v>
      </c>
    </row>
    <row r="12" spans="2:17" x14ac:dyDescent="0.25">
      <c r="B12" s="205">
        <v>-0.86692825352599656</v>
      </c>
      <c r="D12" s="205">
        <v>2.4494143946751983</v>
      </c>
      <c r="E12">
        <v>0</v>
      </c>
      <c r="N12" s="205">
        <v>-0.86692825352599656</v>
      </c>
      <c r="P12" s="212">
        <v>-0.39945217501795693</v>
      </c>
      <c r="Q12" s="209">
        <v>53</v>
      </c>
    </row>
    <row r="13" spans="2:17" x14ac:dyDescent="0.25">
      <c r="B13" s="205">
        <v>-0.86692825352599656</v>
      </c>
      <c r="D13" s="205">
        <v>2.8304981812641641</v>
      </c>
      <c r="E13">
        <v>0</v>
      </c>
      <c r="N13" s="205">
        <v>-0.86692825352599656</v>
      </c>
      <c r="P13" s="212">
        <v>-0.33490911839489745</v>
      </c>
      <c r="Q13" s="209">
        <v>35</v>
      </c>
    </row>
    <row r="14" spans="2:17" x14ac:dyDescent="0.25">
      <c r="B14" s="205">
        <v>-0.86389175478020575</v>
      </c>
      <c r="D14" s="205">
        <v>3.2115819678531299</v>
      </c>
      <c r="E14">
        <v>0</v>
      </c>
      <c r="N14" s="205">
        <v>-0.86389175478020575</v>
      </c>
      <c r="P14" s="212">
        <v>-0.27036606177183797</v>
      </c>
      <c r="Q14" s="209">
        <v>50</v>
      </c>
    </row>
    <row r="15" spans="2:17" x14ac:dyDescent="0.25">
      <c r="B15" s="205">
        <v>-0.85187922077922074</v>
      </c>
      <c r="D15" s="205">
        <v>3.5926657544420948</v>
      </c>
      <c r="E15">
        <v>1</v>
      </c>
      <c r="N15" s="205">
        <v>-0.85187922077922074</v>
      </c>
      <c r="P15" s="212">
        <v>-0.20582300514877838</v>
      </c>
      <c r="Q15" s="209">
        <v>42</v>
      </c>
    </row>
    <row r="16" spans="2:17" x14ac:dyDescent="0.25">
      <c r="B16" s="205">
        <v>-0.84300767994284698</v>
      </c>
      <c r="D16" s="205">
        <v>3.9737495410310606</v>
      </c>
      <c r="E16">
        <v>1</v>
      </c>
      <c r="N16" s="205">
        <v>-0.84300767994284698</v>
      </c>
      <c r="P16" s="212">
        <v>-0.14127994852571879</v>
      </c>
      <c r="Q16" s="209">
        <v>57</v>
      </c>
    </row>
    <row r="17" spans="2:18" x14ac:dyDescent="0.25">
      <c r="B17" s="205">
        <v>-0.8403508771929824</v>
      </c>
      <c r="D17" s="205">
        <v>4.3548333276200264</v>
      </c>
      <c r="E17">
        <v>0</v>
      </c>
      <c r="N17" s="205">
        <v>-0.8403508771929824</v>
      </c>
      <c r="P17" s="212">
        <v>-7.673689190265931E-2</v>
      </c>
      <c r="Q17" s="225">
        <v>69</v>
      </c>
      <c r="R17" s="226"/>
    </row>
    <row r="18" spans="2:18" x14ac:dyDescent="0.25">
      <c r="B18" s="205">
        <v>-0.83435184041861687</v>
      </c>
      <c r="D18" s="205">
        <v>4.7359171142089922</v>
      </c>
      <c r="E18">
        <v>0</v>
      </c>
      <c r="N18" s="205">
        <v>-0.83435184041861687</v>
      </c>
      <c r="P18" s="212">
        <v>-1.2193835279599829E-2</v>
      </c>
      <c r="Q18" s="225">
        <v>101</v>
      </c>
      <c r="R18" s="226"/>
    </row>
    <row r="19" spans="2:18" x14ac:dyDescent="0.25">
      <c r="B19" s="205">
        <v>-0.83127810868570251</v>
      </c>
      <c r="D19" s="205">
        <v>5.117000900797958</v>
      </c>
      <c r="E19">
        <v>0</v>
      </c>
      <c r="N19" s="205">
        <v>-0.83127810868570251</v>
      </c>
      <c r="P19" s="212">
        <v>5.2349221343459762E-2</v>
      </c>
      <c r="Q19" s="225">
        <v>316</v>
      </c>
      <c r="R19" s="228">
        <f>SUM(Q17:Q19)/N947</f>
        <v>0.51647183846971312</v>
      </c>
    </row>
    <row r="20" spans="2:18" x14ac:dyDescent="0.25">
      <c r="B20" s="205">
        <v>-0.8296010879419764</v>
      </c>
      <c r="D20" s="205">
        <v>5.4980846873869238</v>
      </c>
      <c r="E20">
        <v>1</v>
      </c>
      <c r="N20" s="205">
        <v>-0.8296010879419764</v>
      </c>
      <c r="P20" s="212">
        <v>0.11689227796651935</v>
      </c>
      <c r="Q20" s="209">
        <v>30</v>
      </c>
    </row>
    <row r="21" spans="2:18" x14ac:dyDescent="0.25">
      <c r="B21" s="205">
        <v>-0.82904123556162046</v>
      </c>
      <c r="D21" s="205">
        <v>5.8791684739758896</v>
      </c>
      <c r="E21">
        <v>0</v>
      </c>
      <c r="N21" s="205">
        <v>-0.82904123556162046</v>
      </c>
      <c r="P21" s="212">
        <v>0.18143533458957894</v>
      </c>
      <c r="Q21" s="209">
        <v>15</v>
      </c>
    </row>
    <row r="22" spans="2:18" x14ac:dyDescent="0.25">
      <c r="B22" s="205">
        <v>-0.82036809815950917</v>
      </c>
      <c r="D22" s="205">
        <v>6.2602522605648554</v>
      </c>
      <c r="E22">
        <v>0</v>
      </c>
      <c r="N22" s="205">
        <v>-0.82036809815950917</v>
      </c>
      <c r="P22" s="212">
        <v>0.24597839121263831</v>
      </c>
      <c r="Q22" s="209">
        <v>5</v>
      </c>
    </row>
    <row r="23" spans="2:18" x14ac:dyDescent="0.25">
      <c r="B23" s="205">
        <v>-0.81292219237598451</v>
      </c>
      <c r="D23" s="205">
        <v>6.6413360471538212</v>
      </c>
      <c r="E23">
        <v>0</v>
      </c>
      <c r="N23" s="205">
        <v>-0.81292219237598451</v>
      </c>
      <c r="P23" s="212">
        <v>0.31052144783569791</v>
      </c>
      <c r="Q23" s="209">
        <v>4</v>
      </c>
    </row>
    <row r="24" spans="2:18" x14ac:dyDescent="0.25">
      <c r="B24" s="205">
        <v>-0.803632793323515</v>
      </c>
      <c r="D24" s="205">
        <v>7.0224198337427861</v>
      </c>
      <c r="E24">
        <v>0</v>
      </c>
      <c r="N24" s="205">
        <v>-0.803632793323515</v>
      </c>
      <c r="P24" s="212">
        <v>0.3750645044587575</v>
      </c>
      <c r="Q24" s="209">
        <v>4</v>
      </c>
    </row>
    <row r="25" spans="2:18" x14ac:dyDescent="0.25">
      <c r="B25" s="205">
        <v>-0.79498845318834177</v>
      </c>
      <c r="D25" s="205">
        <v>7.4035036203317528</v>
      </c>
      <c r="E25">
        <v>0</v>
      </c>
      <c r="N25" s="205">
        <v>-0.79498845318834177</v>
      </c>
      <c r="P25" s="212">
        <v>0.43960756108181687</v>
      </c>
      <c r="Q25" s="209">
        <v>3</v>
      </c>
    </row>
    <row r="26" spans="2:18" x14ac:dyDescent="0.25">
      <c r="B26" s="205">
        <v>-0.7792267218640001</v>
      </c>
      <c r="D26" s="205">
        <v>7.7845874069207177</v>
      </c>
      <c r="E26">
        <v>0</v>
      </c>
      <c r="N26" s="205">
        <v>-0.7792267218640001</v>
      </c>
      <c r="P26" s="212">
        <v>0.50415061770487646</v>
      </c>
      <c r="Q26" s="209">
        <v>0</v>
      </c>
    </row>
    <row r="27" spans="2:18" x14ac:dyDescent="0.25">
      <c r="B27" s="205">
        <v>-0.77578475336322872</v>
      </c>
      <c r="D27" s="205">
        <v>8.1656711935096826</v>
      </c>
      <c r="E27">
        <v>0</v>
      </c>
      <c r="N27" s="205">
        <v>-0.77578475336322872</v>
      </c>
      <c r="P27" s="212">
        <v>0.56869367432793605</v>
      </c>
      <c r="Q27" s="209">
        <v>3</v>
      </c>
    </row>
    <row r="28" spans="2:18" x14ac:dyDescent="0.25">
      <c r="B28" s="205">
        <v>-0.76180296830147198</v>
      </c>
      <c r="D28" s="205">
        <v>8.5467549800986493</v>
      </c>
      <c r="E28">
        <v>0</v>
      </c>
      <c r="N28" s="205">
        <v>-0.76180296830147198</v>
      </c>
      <c r="P28" s="212">
        <v>0.63323673095099564</v>
      </c>
      <c r="Q28" s="209">
        <v>0</v>
      </c>
    </row>
    <row r="29" spans="2:18" x14ac:dyDescent="0.25">
      <c r="B29" s="205">
        <v>-0.75385629629629625</v>
      </c>
      <c r="D29" s="205">
        <v>8.9278387666876142</v>
      </c>
      <c r="E29">
        <v>0</v>
      </c>
      <c r="N29" s="205">
        <v>-0.75385629629629625</v>
      </c>
      <c r="P29" s="212">
        <v>0.69777978757405523</v>
      </c>
      <c r="Q29" s="209">
        <v>4</v>
      </c>
    </row>
    <row r="30" spans="2:18" x14ac:dyDescent="0.25">
      <c r="B30" s="205">
        <v>-0.7401853021852921</v>
      </c>
      <c r="D30" s="205">
        <v>9.3089225532765809</v>
      </c>
      <c r="E30">
        <v>0</v>
      </c>
      <c r="N30" s="205">
        <v>-0.7401853021852921</v>
      </c>
      <c r="P30" s="212">
        <v>0.7623228441971146</v>
      </c>
      <c r="Q30" s="209">
        <v>3</v>
      </c>
    </row>
    <row r="31" spans="2:18" x14ac:dyDescent="0.25">
      <c r="B31" s="205">
        <v>-0.73590086159486712</v>
      </c>
      <c r="D31" s="205">
        <v>9.6900063398655458</v>
      </c>
      <c r="E31">
        <v>1</v>
      </c>
      <c r="N31" s="205">
        <v>-0.73590086159486712</v>
      </c>
      <c r="P31" s="212">
        <v>0.82686590082017419</v>
      </c>
      <c r="Q31" s="209">
        <v>1</v>
      </c>
    </row>
    <row r="32" spans="2:18" x14ac:dyDescent="0.25">
      <c r="B32" s="205">
        <v>-0.73237251453185537</v>
      </c>
      <c r="D32" s="205">
        <v>10.071090126454513</v>
      </c>
      <c r="E32">
        <v>0</v>
      </c>
      <c r="N32" s="205">
        <v>-0.73237251453185537</v>
      </c>
      <c r="P32" s="212">
        <v>0.89140895744323378</v>
      </c>
      <c r="Q32" s="209">
        <v>2</v>
      </c>
    </row>
    <row r="33" spans="2:17" ht="13.8" thickBot="1" x14ac:dyDescent="0.3">
      <c r="B33" s="205">
        <v>-0.72915051262169384</v>
      </c>
      <c r="D33" t="s">
        <v>2132</v>
      </c>
      <c r="E33">
        <v>1</v>
      </c>
      <c r="N33" s="205">
        <v>-0.72915051262169384</v>
      </c>
      <c r="P33" s="224">
        <v>0.96</v>
      </c>
      <c r="Q33" s="210">
        <v>1</v>
      </c>
    </row>
    <row r="34" spans="2:17" x14ac:dyDescent="0.25">
      <c r="B34" s="205">
        <v>-0.72749605247175997</v>
      </c>
      <c r="N34" s="205">
        <v>-0.72749605247175997</v>
      </c>
    </row>
    <row r="35" spans="2:17" x14ac:dyDescent="0.25">
      <c r="B35" s="205">
        <v>-0.72551189817376871</v>
      </c>
      <c r="N35" s="205">
        <v>-0.72551189817376871</v>
      </c>
    </row>
    <row r="36" spans="2:17" x14ac:dyDescent="0.25">
      <c r="B36" s="205">
        <v>-0.72479667069887854</v>
      </c>
      <c r="N36" s="205">
        <v>-0.72479667069887854</v>
      </c>
    </row>
    <row r="37" spans="2:17" x14ac:dyDescent="0.25">
      <c r="B37" s="205">
        <v>-0.71001177179936259</v>
      </c>
      <c r="N37" s="205">
        <v>-0.71001177179936259</v>
      </c>
    </row>
    <row r="38" spans="2:17" x14ac:dyDescent="0.25">
      <c r="B38" s="205">
        <v>-0.70648030495552727</v>
      </c>
      <c r="N38" s="205">
        <v>-0.70648030495552727</v>
      </c>
    </row>
    <row r="39" spans="2:17" x14ac:dyDescent="0.25">
      <c r="B39" s="205">
        <v>-0.70554029850746269</v>
      </c>
      <c r="N39" s="205">
        <v>-0.70554029850746269</v>
      </c>
    </row>
    <row r="40" spans="2:17" x14ac:dyDescent="0.25">
      <c r="B40" s="205">
        <v>-0.70466827040407209</v>
      </c>
      <c r="N40" s="205">
        <v>-0.70466827040407209</v>
      </c>
    </row>
    <row r="41" spans="2:17" x14ac:dyDescent="0.25">
      <c r="B41" s="205">
        <v>-0.70028908508477228</v>
      </c>
      <c r="N41" s="205">
        <v>-0.70028908508477228</v>
      </c>
    </row>
    <row r="42" spans="2:17" x14ac:dyDescent="0.25">
      <c r="B42" s="205">
        <v>-0.69999456814677707</v>
      </c>
      <c r="N42" s="205">
        <v>-0.69999456814677707</v>
      </c>
    </row>
    <row r="43" spans="2:17" x14ac:dyDescent="0.25">
      <c r="B43" s="205">
        <v>-0.69338155585180072</v>
      </c>
      <c r="N43" s="205">
        <v>-0.69338155585180072</v>
      </c>
    </row>
    <row r="44" spans="2:17" x14ac:dyDescent="0.25">
      <c r="B44" s="205">
        <v>-0.68552485447813494</v>
      </c>
      <c r="N44" s="205">
        <v>-0.68552485447813494</v>
      </c>
    </row>
    <row r="45" spans="2:17" x14ac:dyDescent="0.25">
      <c r="B45" s="205">
        <v>-0.68486011427104065</v>
      </c>
      <c r="N45" s="205">
        <v>-0.68486011427104065</v>
      </c>
    </row>
    <row r="46" spans="2:17" x14ac:dyDescent="0.25">
      <c r="B46" s="205">
        <v>-0.68160095579450419</v>
      </c>
      <c r="N46" s="205">
        <v>-0.68160095579450419</v>
      </c>
    </row>
    <row r="47" spans="2:17" x14ac:dyDescent="0.25">
      <c r="B47" s="205">
        <v>-0.68085060761394756</v>
      </c>
      <c r="N47" s="205">
        <v>-0.68085060761394756</v>
      </c>
    </row>
    <row r="48" spans="2:17" x14ac:dyDescent="0.25">
      <c r="B48" s="205">
        <v>-0.67610977614771717</v>
      </c>
      <c r="N48" s="205">
        <v>-0.67610977614771717</v>
      </c>
    </row>
    <row r="49" spans="2:14" x14ac:dyDescent="0.25">
      <c r="B49" s="205">
        <v>-0.6760145775820694</v>
      </c>
      <c r="N49" s="205">
        <v>-0.6760145775820694</v>
      </c>
    </row>
    <row r="50" spans="2:14" x14ac:dyDescent="0.25">
      <c r="B50" s="205">
        <v>-0.67427277477791325</v>
      </c>
      <c r="N50" s="205">
        <v>-0.67427277477791325</v>
      </c>
    </row>
    <row r="51" spans="2:14" x14ac:dyDescent="0.25">
      <c r="B51" s="205">
        <v>-0.67384616666666663</v>
      </c>
      <c r="N51" s="205">
        <v>-0.67384616666666663</v>
      </c>
    </row>
    <row r="52" spans="2:14" x14ac:dyDescent="0.25">
      <c r="B52" s="205">
        <v>-0.67383944998547496</v>
      </c>
      <c r="N52" s="205">
        <v>-0.67383944998547496</v>
      </c>
    </row>
    <row r="53" spans="2:14" x14ac:dyDescent="0.25">
      <c r="B53" s="205">
        <v>-0.66993391414504599</v>
      </c>
      <c r="N53" s="205">
        <v>-0.66993391414504599</v>
      </c>
    </row>
    <row r="54" spans="2:14" x14ac:dyDescent="0.25">
      <c r="B54" s="205">
        <v>-0.66824127906976749</v>
      </c>
      <c r="N54" s="205">
        <v>-0.66824127906976749</v>
      </c>
    </row>
    <row r="55" spans="2:14" x14ac:dyDescent="0.25">
      <c r="B55" s="205">
        <v>-0.66567406605305901</v>
      </c>
      <c r="N55" s="205">
        <v>-0.66567406605305901</v>
      </c>
    </row>
    <row r="56" spans="2:14" x14ac:dyDescent="0.25">
      <c r="B56" s="205">
        <v>-0.66475089206746163</v>
      </c>
      <c r="N56" s="205">
        <v>-0.66475089206746163</v>
      </c>
    </row>
    <row r="57" spans="2:14" x14ac:dyDescent="0.25">
      <c r="B57" s="205">
        <v>-0.66475059541219239</v>
      </c>
      <c r="N57" s="205">
        <v>-0.66475059541219239</v>
      </c>
    </row>
    <row r="58" spans="2:14" x14ac:dyDescent="0.25">
      <c r="B58" s="205">
        <v>-0.66474884716732541</v>
      </c>
      <c r="N58" s="205">
        <v>-0.66474884716732541</v>
      </c>
    </row>
    <row r="59" spans="2:14" x14ac:dyDescent="0.25">
      <c r="B59" s="205">
        <v>-0.66474839860907764</v>
      </c>
      <c r="N59" s="205">
        <v>-0.66474839860907764</v>
      </c>
    </row>
    <row r="60" spans="2:14" x14ac:dyDescent="0.25">
      <c r="B60" s="205">
        <v>-0.66161134872209448</v>
      </c>
      <c r="N60" s="205">
        <v>-0.66161134872209448</v>
      </c>
    </row>
    <row r="61" spans="2:14" x14ac:dyDescent="0.25">
      <c r="B61" s="205">
        <v>-0.64898284670454676</v>
      </c>
      <c r="N61" s="205">
        <v>-0.64898284670454676</v>
      </c>
    </row>
    <row r="62" spans="2:14" x14ac:dyDescent="0.25">
      <c r="B62" s="205">
        <v>-0.6484777391867782</v>
      </c>
      <c r="N62" s="205">
        <v>-0.6484777391867782</v>
      </c>
    </row>
    <row r="63" spans="2:14" x14ac:dyDescent="0.25">
      <c r="B63" s="205">
        <v>-0.64735263957688061</v>
      </c>
      <c r="N63" s="205">
        <v>-0.64735263957688061</v>
      </c>
    </row>
    <row r="64" spans="2:14" x14ac:dyDescent="0.25">
      <c r="B64" s="205">
        <v>-0.64448090638226718</v>
      </c>
      <c r="N64" s="205">
        <v>-0.64448090638226718</v>
      </c>
    </row>
    <row r="65" spans="2:14" x14ac:dyDescent="0.25">
      <c r="B65" s="205">
        <v>-0.64332870442783596</v>
      </c>
      <c r="N65" s="205">
        <v>-0.64332870442783596</v>
      </c>
    </row>
    <row r="66" spans="2:14" x14ac:dyDescent="0.25">
      <c r="B66" s="205">
        <v>-0.64199159743938461</v>
      </c>
      <c r="N66" s="205">
        <v>-0.64199159743938461</v>
      </c>
    </row>
    <row r="67" spans="2:14" x14ac:dyDescent="0.25">
      <c r="B67" s="205">
        <v>-0.64199136317410721</v>
      </c>
      <c r="N67" s="205">
        <v>-0.64199136317410721</v>
      </c>
    </row>
    <row r="68" spans="2:14" x14ac:dyDescent="0.25">
      <c r="B68" s="205">
        <v>-0.64199068631883538</v>
      </c>
      <c r="N68" s="205">
        <v>-0.64199068631883538</v>
      </c>
    </row>
    <row r="69" spans="2:14" x14ac:dyDescent="0.25">
      <c r="B69" s="205">
        <v>-0.64198430286241925</v>
      </c>
      <c r="N69" s="205">
        <v>-0.64198430286241925</v>
      </c>
    </row>
    <row r="70" spans="2:14" x14ac:dyDescent="0.25">
      <c r="B70" s="205">
        <v>-0.63520678685047716</v>
      </c>
      <c r="N70" s="205">
        <v>-0.63520678685047716</v>
      </c>
    </row>
    <row r="71" spans="2:14" x14ac:dyDescent="0.25">
      <c r="B71" s="205">
        <v>-0.63507378475354381</v>
      </c>
      <c r="N71" s="205">
        <v>-0.63507378475354381</v>
      </c>
    </row>
    <row r="72" spans="2:14" x14ac:dyDescent="0.25">
      <c r="B72" s="205">
        <v>-0.63284147023069481</v>
      </c>
      <c r="N72" s="205">
        <v>-0.63284147023069481</v>
      </c>
    </row>
    <row r="73" spans="2:14" x14ac:dyDescent="0.25">
      <c r="B73" s="205">
        <v>-0.62850917290032049</v>
      </c>
      <c r="N73" s="205">
        <v>-0.62850917290032049</v>
      </c>
    </row>
    <row r="74" spans="2:14" x14ac:dyDescent="0.25">
      <c r="B74" s="205">
        <v>-0.62768942309805631</v>
      </c>
      <c r="N74" s="205">
        <v>-0.62768942309805631</v>
      </c>
    </row>
    <row r="75" spans="2:14" x14ac:dyDescent="0.25">
      <c r="B75" s="205">
        <v>-0.61990700062197035</v>
      </c>
      <c r="N75" s="205">
        <v>-0.61990700062197035</v>
      </c>
    </row>
    <row r="76" spans="2:14" x14ac:dyDescent="0.25">
      <c r="B76" s="205">
        <v>-0.61209648066084699</v>
      </c>
      <c r="N76" s="205">
        <v>-0.61209648066084699</v>
      </c>
    </row>
    <row r="77" spans="2:14" x14ac:dyDescent="0.25">
      <c r="B77" s="205">
        <v>-0.60810464221595284</v>
      </c>
      <c r="N77" s="205">
        <v>-0.60810464221595284</v>
      </c>
    </row>
    <row r="78" spans="2:14" x14ac:dyDescent="0.25">
      <c r="B78" s="205">
        <v>-0.60516252390057357</v>
      </c>
      <c r="N78" s="205">
        <v>-0.60516252390057357</v>
      </c>
    </row>
    <row r="79" spans="2:14" x14ac:dyDescent="0.25">
      <c r="B79" s="205">
        <v>-0.60351020037253167</v>
      </c>
      <c r="N79" s="205">
        <v>-0.60351020037253167</v>
      </c>
    </row>
    <row r="80" spans="2:14" x14ac:dyDescent="0.25">
      <c r="B80" s="205">
        <v>-0.60334448160535115</v>
      </c>
      <c r="N80" s="205">
        <v>-0.60334448160535115</v>
      </c>
    </row>
    <row r="81" spans="2:14" x14ac:dyDescent="0.25">
      <c r="B81" s="205">
        <v>-0.59744741144414171</v>
      </c>
      <c r="N81" s="205">
        <v>-0.59744741144414171</v>
      </c>
    </row>
    <row r="82" spans="2:14" x14ac:dyDescent="0.25">
      <c r="B82" s="205">
        <v>-0.58991450514418198</v>
      </c>
      <c r="N82" s="205">
        <v>-0.58991450514418198</v>
      </c>
    </row>
    <row r="83" spans="2:14" x14ac:dyDescent="0.25">
      <c r="B83" s="205">
        <v>-0.58904593639575975</v>
      </c>
      <c r="N83" s="205">
        <v>-0.58904593639575975</v>
      </c>
    </row>
    <row r="84" spans="2:14" x14ac:dyDescent="0.25">
      <c r="B84" s="205">
        <v>-0.58502330649555057</v>
      </c>
      <c r="N84" s="205">
        <v>-0.58502330649555057</v>
      </c>
    </row>
    <row r="85" spans="2:14" x14ac:dyDescent="0.25">
      <c r="B85" s="205">
        <v>-0.58274192724376406</v>
      </c>
      <c r="N85" s="205">
        <v>-0.58274192724376406</v>
      </c>
    </row>
    <row r="86" spans="2:14" x14ac:dyDescent="0.25">
      <c r="B86" s="205">
        <v>-0.58201774169297849</v>
      </c>
      <c r="N86" s="205">
        <v>-0.58201774169297849</v>
      </c>
    </row>
    <row r="87" spans="2:14" x14ac:dyDescent="0.25">
      <c r="B87" s="205">
        <v>-0.58146474915573898</v>
      </c>
      <c r="N87" s="205">
        <v>-0.58146474915573898</v>
      </c>
    </row>
    <row r="88" spans="2:14" x14ac:dyDescent="0.25">
      <c r="B88" s="205">
        <v>-0.58146459801793793</v>
      </c>
      <c r="N88" s="205">
        <v>-0.58146459801793793</v>
      </c>
    </row>
    <row r="89" spans="2:14" x14ac:dyDescent="0.25">
      <c r="B89" s="205">
        <v>-0.57934748427672955</v>
      </c>
      <c r="N89" s="205">
        <v>-0.57934748427672955</v>
      </c>
    </row>
    <row r="90" spans="2:14" x14ac:dyDescent="0.25">
      <c r="B90" s="205">
        <v>-0.57836049063943207</v>
      </c>
      <c r="N90" s="205">
        <v>-0.57836049063943207</v>
      </c>
    </row>
    <row r="91" spans="2:14" x14ac:dyDescent="0.25">
      <c r="B91" s="205">
        <v>-0.57821498611365485</v>
      </c>
      <c r="N91" s="205">
        <v>-0.57821498611365485</v>
      </c>
    </row>
    <row r="92" spans="2:14" x14ac:dyDescent="0.25">
      <c r="B92" s="205">
        <v>-0.57534678436317777</v>
      </c>
      <c r="N92" s="205">
        <v>-0.57534678436317777</v>
      </c>
    </row>
    <row r="93" spans="2:14" x14ac:dyDescent="0.25">
      <c r="B93" s="205">
        <v>-0.56500553709856038</v>
      </c>
      <c r="N93" s="205">
        <v>-0.56500553709856038</v>
      </c>
    </row>
    <row r="94" spans="2:14" x14ac:dyDescent="0.25">
      <c r="B94" s="205">
        <v>-0.56380927751016674</v>
      </c>
      <c r="N94" s="205">
        <v>-0.56380927751016674</v>
      </c>
    </row>
    <row r="95" spans="2:14" x14ac:dyDescent="0.25">
      <c r="B95" s="205">
        <v>-0.56342486908870337</v>
      </c>
      <c r="N95" s="205">
        <v>-0.56342486908870337</v>
      </c>
    </row>
    <row r="96" spans="2:14" x14ac:dyDescent="0.25">
      <c r="B96" s="205">
        <v>-0.55996750195995493</v>
      </c>
      <c r="N96" s="205">
        <v>-0.55996750195995493</v>
      </c>
    </row>
    <row r="97" spans="2:14" x14ac:dyDescent="0.25">
      <c r="B97" s="205">
        <v>-0.55626411584960811</v>
      </c>
      <c r="N97" s="205">
        <v>-0.55626411584960811</v>
      </c>
    </row>
    <row r="98" spans="2:14" x14ac:dyDescent="0.25">
      <c r="B98" s="205">
        <v>-0.55438273170731711</v>
      </c>
      <c r="N98" s="205">
        <v>-0.55438273170731711</v>
      </c>
    </row>
    <row r="99" spans="2:14" x14ac:dyDescent="0.25">
      <c r="B99" s="205">
        <v>-0.5477428180574555</v>
      </c>
      <c r="N99" s="205">
        <v>-0.5477428180574555</v>
      </c>
    </row>
    <row r="100" spans="2:14" x14ac:dyDescent="0.25">
      <c r="B100" s="205">
        <v>-0.54543724426681894</v>
      </c>
      <c r="N100" s="205">
        <v>-0.54543724426681894</v>
      </c>
    </row>
    <row r="101" spans="2:14" x14ac:dyDescent="0.25">
      <c r="B101" s="205">
        <v>-0.5446771693719521</v>
      </c>
      <c r="N101" s="205">
        <v>-0.5446771693719521</v>
      </c>
    </row>
    <row r="102" spans="2:14" x14ac:dyDescent="0.25">
      <c r="B102" s="205">
        <v>-0.54436605523080028</v>
      </c>
      <c r="N102" s="205">
        <v>-0.54436605523080028</v>
      </c>
    </row>
    <row r="103" spans="2:14" x14ac:dyDescent="0.25">
      <c r="B103" s="205">
        <v>-0.54341864716636201</v>
      </c>
      <c r="N103" s="205">
        <v>-0.54341864716636201</v>
      </c>
    </row>
    <row r="104" spans="2:14" x14ac:dyDescent="0.25">
      <c r="B104" s="205">
        <v>-0.5421537944234649</v>
      </c>
      <c r="N104" s="205">
        <v>-0.5421537944234649</v>
      </c>
    </row>
    <row r="105" spans="2:14" x14ac:dyDescent="0.25">
      <c r="B105" s="205">
        <v>-0.5413016805542552</v>
      </c>
      <c r="N105" s="205">
        <v>-0.5413016805542552</v>
      </c>
    </row>
    <row r="106" spans="2:14" x14ac:dyDescent="0.25">
      <c r="B106" s="205">
        <v>-0.53915444772782617</v>
      </c>
      <c r="N106" s="205">
        <v>-0.53915444772782617</v>
      </c>
    </row>
    <row r="107" spans="2:14" x14ac:dyDescent="0.25">
      <c r="B107" s="205">
        <v>-0.53915434124195172</v>
      </c>
      <c r="N107" s="205">
        <v>-0.53915434124195172</v>
      </c>
    </row>
    <row r="108" spans="2:14" x14ac:dyDescent="0.25">
      <c r="B108" s="205">
        <v>-0.5391539866219015</v>
      </c>
      <c r="N108" s="205">
        <v>-0.5391539866219015</v>
      </c>
    </row>
    <row r="109" spans="2:14" x14ac:dyDescent="0.25">
      <c r="B109" s="205">
        <v>-0.53914135709315669</v>
      </c>
      <c r="N109" s="205">
        <v>-0.53914135709315669</v>
      </c>
    </row>
    <row r="110" spans="2:14" x14ac:dyDescent="0.25">
      <c r="B110" s="205">
        <v>-0.53900255754475701</v>
      </c>
      <c r="N110" s="205">
        <v>-0.53900255754475701</v>
      </c>
    </row>
    <row r="111" spans="2:14" x14ac:dyDescent="0.25">
      <c r="B111" s="205">
        <v>-0.53900222157982913</v>
      </c>
      <c r="N111" s="205">
        <v>-0.53900222157982913</v>
      </c>
    </row>
    <row r="112" spans="2:14" x14ac:dyDescent="0.25">
      <c r="B112" s="205">
        <v>-0.53559093473504604</v>
      </c>
      <c r="N112" s="205">
        <v>-0.53559093473504604</v>
      </c>
    </row>
    <row r="113" spans="2:14" x14ac:dyDescent="0.25">
      <c r="B113" s="205">
        <v>-0.53556948028013274</v>
      </c>
      <c r="N113" s="205">
        <v>-0.53556948028013274</v>
      </c>
    </row>
    <row r="114" spans="2:14" x14ac:dyDescent="0.25">
      <c r="B114" s="205">
        <v>-0.53226485779521626</v>
      </c>
      <c r="N114" s="205">
        <v>-0.53226485779521626</v>
      </c>
    </row>
    <row r="115" spans="2:14" x14ac:dyDescent="0.25">
      <c r="B115" s="205">
        <v>-0.52877420637880035</v>
      </c>
      <c r="N115" s="205">
        <v>-0.52877420637880035</v>
      </c>
    </row>
    <row r="116" spans="2:14" x14ac:dyDescent="0.25">
      <c r="B116" s="205">
        <v>-0.52754297848013398</v>
      </c>
      <c r="N116" s="205">
        <v>-0.52754297848013398</v>
      </c>
    </row>
    <row r="117" spans="2:14" x14ac:dyDescent="0.25">
      <c r="B117" s="205">
        <v>-0.52608763661762858</v>
      </c>
      <c r="N117" s="205">
        <v>-0.52608763661762858</v>
      </c>
    </row>
    <row r="118" spans="2:14" x14ac:dyDescent="0.25">
      <c r="B118" s="205">
        <v>-0.52369020501138952</v>
      </c>
      <c r="N118" s="205">
        <v>-0.52369020501138952</v>
      </c>
    </row>
    <row r="119" spans="2:14" x14ac:dyDescent="0.25">
      <c r="B119" s="205">
        <v>-0.52032520325203258</v>
      </c>
      <c r="N119" s="205">
        <v>-0.52032520325203258</v>
      </c>
    </row>
    <row r="120" spans="2:14" x14ac:dyDescent="0.25">
      <c r="B120" s="205">
        <v>-0.51634472511144136</v>
      </c>
      <c r="N120" s="205">
        <v>-0.51634472511144136</v>
      </c>
    </row>
    <row r="121" spans="2:14" x14ac:dyDescent="0.25">
      <c r="B121" s="205">
        <v>-0.51329111064776201</v>
      </c>
      <c r="N121" s="205">
        <v>-0.51329111064776201</v>
      </c>
    </row>
    <row r="122" spans="2:14" x14ac:dyDescent="0.25">
      <c r="B122" s="205">
        <v>-0.51249582858359477</v>
      </c>
      <c r="N122" s="205">
        <v>-0.51249582858359477</v>
      </c>
    </row>
    <row r="123" spans="2:14" x14ac:dyDescent="0.25">
      <c r="B123" s="205">
        <v>-0.50476005768561338</v>
      </c>
      <c r="N123" s="205">
        <v>-0.50476005768561338</v>
      </c>
    </row>
    <row r="124" spans="2:14" x14ac:dyDescent="0.25">
      <c r="B124" s="205">
        <v>-0.5</v>
      </c>
      <c r="N124" s="205">
        <v>-0.5</v>
      </c>
    </row>
    <row r="125" spans="2:14" x14ac:dyDescent="0.25">
      <c r="B125" s="205">
        <v>-0.49952399262239972</v>
      </c>
      <c r="N125" s="205">
        <v>-0.49952399262239972</v>
      </c>
    </row>
    <row r="126" spans="2:14" x14ac:dyDescent="0.25">
      <c r="B126" s="205">
        <v>-0.49800261917234157</v>
      </c>
      <c r="N126" s="205">
        <v>-0.49800261917234157</v>
      </c>
    </row>
    <row r="127" spans="2:14" x14ac:dyDescent="0.25">
      <c r="B127" s="205">
        <v>-0.49484820683903252</v>
      </c>
      <c r="N127" s="205">
        <v>-0.49484820683903252</v>
      </c>
    </row>
    <row r="128" spans="2:14" x14ac:dyDescent="0.25">
      <c r="B128" s="205">
        <v>-0.4931989616470831</v>
      </c>
      <c r="N128" s="205">
        <v>-0.4931989616470831</v>
      </c>
    </row>
    <row r="129" spans="2:14" x14ac:dyDescent="0.25">
      <c r="B129" s="205">
        <v>-0.49193942354665365</v>
      </c>
      <c r="N129" s="205">
        <v>-0.49193942354665365</v>
      </c>
    </row>
    <row r="130" spans="2:14" x14ac:dyDescent="0.25">
      <c r="B130" s="205">
        <v>-0.48982066805190877</v>
      </c>
      <c r="N130" s="205">
        <v>-0.48982066805190877</v>
      </c>
    </row>
    <row r="131" spans="2:14" x14ac:dyDescent="0.25">
      <c r="B131" s="205">
        <v>-0.4895230492915586</v>
      </c>
      <c r="N131" s="205">
        <v>-0.4895230492915586</v>
      </c>
    </row>
    <row r="132" spans="2:14" x14ac:dyDescent="0.25">
      <c r="B132" s="205">
        <v>-0.48773691417041004</v>
      </c>
      <c r="N132" s="205">
        <v>-0.48773691417041004</v>
      </c>
    </row>
    <row r="133" spans="2:14" x14ac:dyDescent="0.25">
      <c r="B133" s="205">
        <v>-0.48378172588832485</v>
      </c>
      <c r="N133" s="205">
        <v>-0.48378172588832485</v>
      </c>
    </row>
    <row r="134" spans="2:14" x14ac:dyDescent="0.25">
      <c r="B134" s="205">
        <v>-0.48318108695077006</v>
      </c>
      <c r="N134" s="205">
        <v>-0.48318108695077006</v>
      </c>
    </row>
    <row r="135" spans="2:14" x14ac:dyDescent="0.25">
      <c r="B135" s="205">
        <v>-0.48248037598181515</v>
      </c>
      <c r="N135" s="205">
        <v>-0.48248037598181515</v>
      </c>
    </row>
    <row r="136" spans="2:14" x14ac:dyDescent="0.25">
      <c r="B136" s="205">
        <v>-0.48172852127133625</v>
      </c>
      <c r="N136" s="205">
        <v>-0.48172852127133625</v>
      </c>
    </row>
    <row r="137" spans="2:14" x14ac:dyDescent="0.25">
      <c r="B137" s="205">
        <v>-0.48008934760841099</v>
      </c>
      <c r="N137" s="205">
        <v>-0.48008934760841099</v>
      </c>
    </row>
    <row r="138" spans="2:14" x14ac:dyDescent="0.25">
      <c r="B138" s="205">
        <v>-0.47824769982204385</v>
      </c>
      <c r="N138" s="205">
        <v>-0.47824769982204385</v>
      </c>
    </row>
    <row r="139" spans="2:14" x14ac:dyDescent="0.25">
      <c r="B139" s="205">
        <v>-0.47668419242297677</v>
      </c>
      <c r="N139" s="205">
        <v>-0.47668419242297677</v>
      </c>
    </row>
    <row r="140" spans="2:14" x14ac:dyDescent="0.25">
      <c r="B140" s="205">
        <v>-0.47433143925605176</v>
      </c>
      <c r="N140" s="205">
        <v>-0.47433143925605176</v>
      </c>
    </row>
    <row r="141" spans="2:14" x14ac:dyDescent="0.25">
      <c r="B141" s="205">
        <v>-0.46761313220940548</v>
      </c>
      <c r="N141" s="205">
        <v>-0.46761313220940548</v>
      </c>
    </row>
    <row r="142" spans="2:14" x14ac:dyDescent="0.25">
      <c r="B142" s="205">
        <v>-0.46706860818776413</v>
      </c>
      <c r="N142" s="205">
        <v>-0.46706860818776413</v>
      </c>
    </row>
    <row r="143" spans="2:14" x14ac:dyDescent="0.25">
      <c r="B143" s="205">
        <v>-0.46510502512098134</v>
      </c>
      <c r="N143" s="205">
        <v>-0.46510502512098134</v>
      </c>
    </row>
    <row r="144" spans="2:14" x14ac:dyDescent="0.25">
      <c r="B144" s="205">
        <v>-0.46499819930840192</v>
      </c>
      <c r="N144" s="205">
        <v>-0.46499819930840192</v>
      </c>
    </row>
    <row r="145" spans="2:14" x14ac:dyDescent="0.25">
      <c r="B145" s="205">
        <v>-0.4610566534914361</v>
      </c>
      <c r="N145" s="205">
        <v>-0.4610566534914361</v>
      </c>
    </row>
    <row r="146" spans="2:14" x14ac:dyDescent="0.25">
      <c r="B146" s="205">
        <v>-0.46067208271787297</v>
      </c>
      <c r="N146" s="205">
        <v>-0.46067208271787297</v>
      </c>
    </row>
    <row r="147" spans="2:14" x14ac:dyDescent="0.25">
      <c r="B147" s="205">
        <v>-0.45889872173058016</v>
      </c>
      <c r="N147" s="205">
        <v>-0.45889872173058016</v>
      </c>
    </row>
    <row r="148" spans="2:14" x14ac:dyDescent="0.25">
      <c r="B148" s="205">
        <v>-0.45888813254559468</v>
      </c>
      <c r="N148" s="205">
        <v>-0.45888813254559468</v>
      </c>
    </row>
    <row r="149" spans="2:14" x14ac:dyDescent="0.25">
      <c r="B149" s="205">
        <v>-0.45885791528987685</v>
      </c>
      <c r="N149" s="205">
        <v>-0.45885791528987685</v>
      </c>
    </row>
    <row r="150" spans="2:14" x14ac:dyDescent="0.25">
      <c r="B150" s="205">
        <v>-0.45680238331678252</v>
      </c>
      <c r="N150" s="205">
        <v>-0.45680238331678252</v>
      </c>
    </row>
    <row r="151" spans="2:14" x14ac:dyDescent="0.25">
      <c r="B151" s="205">
        <v>-0.45407098121085593</v>
      </c>
      <c r="N151" s="205">
        <v>-0.45407098121085593</v>
      </c>
    </row>
    <row r="152" spans="2:14" x14ac:dyDescent="0.25">
      <c r="B152" s="205">
        <v>-0.4518867924528302</v>
      </c>
      <c r="N152" s="205">
        <v>-0.4518867924528302</v>
      </c>
    </row>
    <row r="153" spans="2:14" x14ac:dyDescent="0.25">
      <c r="B153" s="205">
        <v>-0.44639483509257388</v>
      </c>
      <c r="N153" s="205">
        <v>-0.44639483509257388</v>
      </c>
    </row>
    <row r="154" spans="2:14" x14ac:dyDescent="0.25">
      <c r="B154" s="205">
        <v>-0.4460192691496368</v>
      </c>
      <c r="N154" s="205">
        <v>-0.4460192691496368</v>
      </c>
    </row>
    <row r="155" spans="2:14" x14ac:dyDescent="0.25">
      <c r="B155" s="205">
        <v>-0.44449562413634269</v>
      </c>
      <c r="N155" s="205">
        <v>-0.44449562413634269</v>
      </c>
    </row>
    <row r="156" spans="2:14" x14ac:dyDescent="0.25">
      <c r="B156" s="205">
        <v>-0.44230769230769229</v>
      </c>
      <c r="N156" s="205">
        <v>-0.44230769230769229</v>
      </c>
    </row>
    <row r="157" spans="2:14" x14ac:dyDescent="0.25">
      <c r="B157" s="205">
        <v>-0.4407059447983015</v>
      </c>
      <c r="N157" s="205">
        <v>-0.4407059447983015</v>
      </c>
    </row>
    <row r="158" spans="2:14" x14ac:dyDescent="0.25">
      <c r="B158" s="205">
        <v>-0.43964493163942719</v>
      </c>
      <c r="N158" s="205">
        <v>-0.43964493163942719</v>
      </c>
    </row>
    <row r="159" spans="2:14" x14ac:dyDescent="0.25">
      <c r="B159" s="205">
        <v>-0.43753426874366919</v>
      </c>
      <c r="N159" s="205">
        <v>-0.43753426874366919</v>
      </c>
    </row>
    <row r="160" spans="2:14" x14ac:dyDescent="0.25">
      <c r="B160" s="205">
        <v>-0.43732902263118628</v>
      </c>
      <c r="N160" s="205">
        <v>-0.43732902263118628</v>
      </c>
    </row>
    <row r="161" spans="2:14" x14ac:dyDescent="0.25">
      <c r="B161" s="205">
        <v>-0.43668867368719416</v>
      </c>
      <c r="N161" s="205">
        <v>-0.43668867368719416</v>
      </c>
    </row>
    <row r="162" spans="2:14" x14ac:dyDescent="0.25">
      <c r="B162" s="205">
        <v>-0.43568852677975156</v>
      </c>
      <c r="N162" s="205">
        <v>-0.43568852677975156</v>
      </c>
    </row>
    <row r="163" spans="2:14" x14ac:dyDescent="0.25">
      <c r="B163" s="205">
        <v>-0.43500714285714287</v>
      </c>
      <c r="N163" s="205">
        <v>-0.43500714285714287</v>
      </c>
    </row>
    <row r="164" spans="2:14" x14ac:dyDescent="0.25">
      <c r="B164" s="205">
        <v>-0.43482899644224221</v>
      </c>
      <c r="N164" s="205">
        <v>-0.43482899644224221</v>
      </c>
    </row>
    <row r="165" spans="2:14" x14ac:dyDescent="0.25">
      <c r="B165" s="205">
        <v>-0.43358728055647566</v>
      </c>
      <c r="N165" s="205">
        <v>-0.43358728055647566</v>
      </c>
    </row>
    <row r="166" spans="2:14" x14ac:dyDescent="0.25">
      <c r="B166" s="205">
        <v>-0.43219752808988765</v>
      </c>
      <c r="N166" s="205">
        <v>-0.43219752808988765</v>
      </c>
    </row>
    <row r="167" spans="2:14" x14ac:dyDescent="0.25">
      <c r="B167" s="205">
        <v>-0.43035094885337988</v>
      </c>
      <c r="N167" s="205">
        <v>-0.43035094885337988</v>
      </c>
    </row>
    <row r="168" spans="2:14" x14ac:dyDescent="0.25">
      <c r="B168" s="205">
        <v>-0.42946781315361376</v>
      </c>
      <c r="N168" s="205">
        <v>-0.42946781315361376</v>
      </c>
    </row>
    <row r="169" spans="2:14" x14ac:dyDescent="0.25">
      <c r="B169" s="205">
        <v>-0.42901364965875854</v>
      </c>
      <c r="N169" s="205">
        <v>-0.42901364965875854</v>
      </c>
    </row>
    <row r="170" spans="2:14" x14ac:dyDescent="0.25">
      <c r="B170" s="205">
        <v>-0.42668863261943984</v>
      </c>
      <c r="N170" s="205">
        <v>-0.42668863261943984</v>
      </c>
    </row>
    <row r="171" spans="2:14" x14ac:dyDescent="0.25">
      <c r="B171" s="205">
        <v>-0.42426608442577679</v>
      </c>
      <c r="N171" s="205">
        <v>-0.42426608442577679</v>
      </c>
    </row>
    <row r="172" spans="2:14" x14ac:dyDescent="0.25">
      <c r="B172" s="205">
        <v>-0.4222060277965749</v>
      </c>
      <c r="N172" s="205">
        <v>-0.4222060277965749</v>
      </c>
    </row>
    <row r="173" spans="2:14" x14ac:dyDescent="0.25">
      <c r="B173" s="205">
        <v>-0.42208731905605557</v>
      </c>
      <c r="N173" s="205">
        <v>-0.42208731905605557</v>
      </c>
    </row>
    <row r="174" spans="2:14" x14ac:dyDescent="0.25">
      <c r="B174" s="205">
        <v>-0.42123218253338207</v>
      </c>
      <c r="N174" s="205">
        <v>-0.42123218253338207</v>
      </c>
    </row>
    <row r="175" spans="2:14" x14ac:dyDescent="0.25">
      <c r="B175" s="205">
        <v>-0.42080454545454543</v>
      </c>
      <c r="N175" s="205">
        <v>-0.42080454545454543</v>
      </c>
    </row>
    <row r="176" spans="2:14" x14ac:dyDescent="0.25">
      <c r="B176" s="205">
        <v>-0.42052386759581883</v>
      </c>
      <c r="N176" s="205">
        <v>-0.42052386759581883</v>
      </c>
    </row>
    <row r="177" spans="2:14" x14ac:dyDescent="0.25">
      <c r="B177" s="205">
        <v>-0.42038247793396533</v>
      </c>
      <c r="N177" s="205">
        <v>-0.42038247793396533</v>
      </c>
    </row>
    <row r="178" spans="2:14" x14ac:dyDescent="0.25">
      <c r="B178" s="205">
        <v>-0.42000035045296047</v>
      </c>
      <c r="N178" s="205">
        <v>-0.42000035045296047</v>
      </c>
    </row>
    <row r="179" spans="2:14" x14ac:dyDescent="0.25">
      <c r="B179" s="205">
        <v>-0.41998680738786281</v>
      </c>
      <c r="N179" s="205">
        <v>-0.41998680738786281</v>
      </c>
    </row>
    <row r="180" spans="2:14" x14ac:dyDescent="0.25">
      <c r="B180" s="205">
        <v>-0.41988775590862382</v>
      </c>
      <c r="N180" s="205">
        <v>-0.41988775590862382</v>
      </c>
    </row>
    <row r="181" spans="2:14" x14ac:dyDescent="0.25">
      <c r="B181" s="205">
        <v>-0.4192820443095947</v>
      </c>
      <c r="N181" s="205">
        <v>-0.4192820443095947</v>
      </c>
    </row>
    <row r="182" spans="2:14" x14ac:dyDescent="0.25">
      <c r="B182" s="205">
        <v>-0.41927278943349783</v>
      </c>
      <c r="N182" s="205">
        <v>-0.41927278943349783</v>
      </c>
    </row>
    <row r="183" spans="2:14" x14ac:dyDescent="0.25">
      <c r="B183" s="205">
        <v>-0.41873982794698905</v>
      </c>
      <c r="N183" s="205">
        <v>-0.41873982794698905</v>
      </c>
    </row>
    <row r="184" spans="2:14" x14ac:dyDescent="0.25">
      <c r="B184" s="205">
        <v>-0.41820221605867963</v>
      </c>
      <c r="N184" s="205">
        <v>-0.41820221605867963</v>
      </c>
    </row>
    <row r="185" spans="2:14" x14ac:dyDescent="0.25">
      <c r="B185" s="205">
        <v>-0.41681738861419287</v>
      </c>
      <c r="N185" s="205">
        <v>-0.41681738861419287</v>
      </c>
    </row>
    <row r="186" spans="2:14" x14ac:dyDescent="0.25">
      <c r="B186" s="205">
        <v>-0.41554695544115039</v>
      </c>
      <c r="N186" s="205">
        <v>-0.41554695544115039</v>
      </c>
    </row>
    <row r="187" spans="2:14" x14ac:dyDescent="0.25">
      <c r="B187" s="205">
        <v>-0.41521548788792684</v>
      </c>
      <c r="N187" s="205">
        <v>-0.41521548788792684</v>
      </c>
    </row>
    <row r="188" spans="2:14" x14ac:dyDescent="0.25">
      <c r="B188" s="205">
        <v>-0.41521298174442189</v>
      </c>
      <c r="N188" s="205">
        <v>-0.41521298174442189</v>
      </c>
    </row>
    <row r="189" spans="2:14" x14ac:dyDescent="0.25">
      <c r="B189" s="205">
        <v>-0.41397267759562839</v>
      </c>
      <c r="N189" s="205">
        <v>-0.41397267759562839</v>
      </c>
    </row>
    <row r="190" spans="2:14" x14ac:dyDescent="0.25">
      <c r="B190" s="205">
        <v>-0.41395688416211557</v>
      </c>
      <c r="N190" s="205">
        <v>-0.41395688416211557</v>
      </c>
    </row>
    <row r="191" spans="2:14" x14ac:dyDescent="0.25">
      <c r="B191" s="205">
        <v>-0.41361321574959631</v>
      </c>
      <c r="N191" s="205">
        <v>-0.41361321574959631</v>
      </c>
    </row>
    <row r="192" spans="2:14" x14ac:dyDescent="0.25">
      <c r="B192" s="205">
        <v>-0.40917001399341629</v>
      </c>
      <c r="N192" s="205">
        <v>-0.40917001399341629</v>
      </c>
    </row>
    <row r="193" spans="2:14" x14ac:dyDescent="0.25">
      <c r="B193" s="205">
        <v>-0.40869732510844325</v>
      </c>
      <c r="N193" s="205">
        <v>-0.40869732510844325</v>
      </c>
    </row>
    <row r="194" spans="2:14" x14ac:dyDescent="0.25">
      <c r="B194" s="205">
        <v>-0.40582203248405258</v>
      </c>
      <c r="N194" s="205">
        <v>-0.40582203248405258</v>
      </c>
    </row>
    <row r="195" spans="2:14" x14ac:dyDescent="0.25">
      <c r="B195" s="205">
        <v>-0.40472312703583063</v>
      </c>
      <c r="N195" s="205">
        <v>-0.40472312703583063</v>
      </c>
    </row>
    <row r="196" spans="2:14" x14ac:dyDescent="0.25">
      <c r="B196" s="205">
        <v>-0.40382403351742524</v>
      </c>
      <c r="N196" s="205">
        <v>-0.40382403351742524</v>
      </c>
    </row>
    <row r="197" spans="2:14" x14ac:dyDescent="0.25">
      <c r="B197" s="205">
        <v>-0.40060522709008495</v>
      </c>
      <c r="N197" s="205">
        <v>-0.40060522709008495</v>
      </c>
    </row>
    <row r="198" spans="2:14" x14ac:dyDescent="0.25">
      <c r="B198" s="205">
        <v>-0.39710301718956603</v>
      </c>
      <c r="N198" s="205">
        <v>-0.39710301718956603</v>
      </c>
    </row>
    <row r="199" spans="2:14" x14ac:dyDescent="0.25">
      <c r="B199" s="205">
        <v>-0.3959354415758749</v>
      </c>
      <c r="N199" s="205">
        <v>-0.3959354415758749</v>
      </c>
    </row>
    <row r="200" spans="2:14" x14ac:dyDescent="0.25">
      <c r="B200" s="205">
        <v>-0.39566950596761014</v>
      </c>
      <c r="N200" s="205">
        <v>-0.39566950596761014</v>
      </c>
    </row>
    <row r="201" spans="2:14" x14ac:dyDescent="0.25">
      <c r="B201" s="205">
        <v>-0.38437500000000002</v>
      </c>
      <c r="N201" s="205">
        <v>-0.38437500000000002</v>
      </c>
    </row>
    <row r="202" spans="2:14" x14ac:dyDescent="0.25">
      <c r="B202" s="205">
        <v>-0.38220506263112808</v>
      </c>
      <c r="N202" s="205">
        <v>-0.38220506263112808</v>
      </c>
    </row>
    <row r="203" spans="2:14" x14ac:dyDescent="0.25">
      <c r="B203" s="205">
        <v>-0.38027039556942199</v>
      </c>
      <c r="N203" s="205">
        <v>-0.38027039556942199</v>
      </c>
    </row>
    <row r="204" spans="2:14" x14ac:dyDescent="0.25">
      <c r="B204" s="205">
        <v>-0.37969002551439923</v>
      </c>
      <c r="N204" s="205">
        <v>-0.37969002551439923</v>
      </c>
    </row>
    <row r="205" spans="2:14" x14ac:dyDescent="0.25">
      <c r="B205" s="205">
        <v>-0.37912417516496699</v>
      </c>
      <c r="N205" s="205">
        <v>-0.37912417516496699</v>
      </c>
    </row>
    <row r="206" spans="2:14" x14ac:dyDescent="0.25">
      <c r="B206" s="205">
        <v>-0.37901498929336186</v>
      </c>
      <c r="N206" s="205">
        <v>-0.37901498929336186</v>
      </c>
    </row>
    <row r="207" spans="2:14" x14ac:dyDescent="0.25">
      <c r="B207" s="205">
        <v>-0.37779357202604852</v>
      </c>
      <c r="N207" s="205">
        <v>-0.37779357202604852</v>
      </c>
    </row>
    <row r="208" spans="2:14" x14ac:dyDescent="0.25">
      <c r="B208" s="205">
        <v>-0.37758014258007805</v>
      </c>
      <c r="N208" s="205">
        <v>-0.37758014258007805</v>
      </c>
    </row>
    <row r="209" spans="2:14" x14ac:dyDescent="0.25">
      <c r="B209" s="205">
        <v>-0.37742359513637858</v>
      </c>
      <c r="N209" s="205">
        <v>-0.37742359513637858</v>
      </c>
    </row>
    <row r="210" spans="2:14" x14ac:dyDescent="0.25">
      <c r="B210" s="205">
        <v>-0.37721826250672402</v>
      </c>
      <c r="N210" s="205">
        <v>-0.37721826250672402</v>
      </c>
    </row>
    <row r="211" spans="2:14" x14ac:dyDescent="0.25">
      <c r="B211" s="205">
        <v>-0.37718583816413548</v>
      </c>
      <c r="N211" s="205">
        <v>-0.37718583816413548</v>
      </c>
    </row>
    <row r="212" spans="2:14" x14ac:dyDescent="0.25">
      <c r="B212" s="205">
        <v>-0.37307692307692308</v>
      </c>
      <c r="N212" s="205">
        <v>-0.37307692307692308</v>
      </c>
    </row>
    <row r="213" spans="2:14" x14ac:dyDescent="0.25">
      <c r="B213" s="205">
        <v>-0.37050359712230213</v>
      </c>
      <c r="N213" s="205">
        <v>-0.37050359712230213</v>
      </c>
    </row>
    <row r="214" spans="2:14" x14ac:dyDescent="0.25">
      <c r="B214" s="205">
        <v>-0.35452542383521829</v>
      </c>
      <c r="N214" s="205">
        <v>-0.35452542383521829</v>
      </c>
    </row>
    <row r="215" spans="2:14" x14ac:dyDescent="0.25">
      <c r="B215" s="205">
        <v>-0.34992948324940593</v>
      </c>
      <c r="N215" s="205">
        <v>-0.34992948324940593</v>
      </c>
    </row>
    <row r="216" spans="2:14" x14ac:dyDescent="0.25">
      <c r="B216" s="205">
        <v>-0.34989547578760777</v>
      </c>
      <c r="N216" s="205">
        <v>-0.34989547578760777</v>
      </c>
    </row>
    <row r="217" spans="2:14" x14ac:dyDescent="0.25">
      <c r="B217" s="205">
        <v>-0.348853007518797</v>
      </c>
      <c r="N217" s="205">
        <v>-0.348853007518797</v>
      </c>
    </row>
    <row r="218" spans="2:14" x14ac:dyDescent="0.25">
      <c r="B218" s="205">
        <v>-0.348462717367573</v>
      </c>
      <c r="N218" s="205">
        <v>-0.348462717367573</v>
      </c>
    </row>
    <row r="219" spans="2:14" x14ac:dyDescent="0.25">
      <c r="B219" s="205">
        <v>-0.34705664568678268</v>
      </c>
      <c r="N219" s="205">
        <v>-0.34705664568678268</v>
      </c>
    </row>
    <row r="220" spans="2:14" x14ac:dyDescent="0.25">
      <c r="B220" s="205">
        <v>-0.34539315545284727</v>
      </c>
      <c r="N220" s="205">
        <v>-0.34539315545284727</v>
      </c>
    </row>
    <row r="221" spans="2:14" x14ac:dyDescent="0.25">
      <c r="B221" s="205">
        <v>-0.34533604446996596</v>
      </c>
      <c r="N221" s="205">
        <v>-0.34533604446996596</v>
      </c>
    </row>
    <row r="222" spans="2:14" x14ac:dyDescent="0.25">
      <c r="B222" s="205">
        <v>-0.34219832018325275</v>
      </c>
      <c r="N222" s="205">
        <v>-0.34219832018325275</v>
      </c>
    </row>
    <row r="223" spans="2:14" x14ac:dyDescent="0.25">
      <c r="B223" s="205">
        <v>-0.34216944668361549</v>
      </c>
      <c r="N223" s="205">
        <v>-0.34216944668361549</v>
      </c>
    </row>
    <row r="224" spans="2:14" x14ac:dyDescent="0.25">
      <c r="B224" s="205">
        <v>-0.33962045554602965</v>
      </c>
      <c r="N224" s="205">
        <v>-0.33962045554602965</v>
      </c>
    </row>
    <row r="225" spans="2:14" x14ac:dyDescent="0.25">
      <c r="B225" s="205">
        <v>-0.33667017943541055</v>
      </c>
      <c r="N225" s="205">
        <v>-0.33667017943541055</v>
      </c>
    </row>
    <row r="226" spans="2:14" x14ac:dyDescent="0.25">
      <c r="B226" s="205">
        <v>-0.33663169099304552</v>
      </c>
      <c r="N226" s="205">
        <v>-0.33663169099304552</v>
      </c>
    </row>
    <row r="227" spans="2:14" x14ac:dyDescent="0.25">
      <c r="B227" s="205">
        <v>-0.33594306049822065</v>
      </c>
      <c r="N227" s="205">
        <v>-0.33594306049822065</v>
      </c>
    </row>
    <row r="228" spans="2:14" x14ac:dyDescent="0.25">
      <c r="B228" s="205">
        <v>-0.33502216134023605</v>
      </c>
      <c r="N228" s="205">
        <v>-0.33502216134023605</v>
      </c>
    </row>
    <row r="229" spans="2:14" x14ac:dyDescent="0.25">
      <c r="B229" s="205">
        <v>-0.33502216134023605</v>
      </c>
      <c r="N229" s="205">
        <v>-0.33502216134023605</v>
      </c>
    </row>
    <row r="230" spans="2:14" x14ac:dyDescent="0.25">
      <c r="B230" s="205">
        <v>-0.33502216134023605</v>
      </c>
      <c r="N230" s="205">
        <v>-0.33502216134023605</v>
      </c>
    </row>
    <row r="231" spans="2:14" x14ac:dyDescent="0.25">
      <c r="B231" s="205">
        <v>-0.33502216134023605</v>
      </c>
      <c r="N231" s="205">
        <v>-0.33502216134023605</v>
      </c>
    </row>
    <row r="232" spans="2:14" x14ac:dyDescent="0.25">
      <c r="B232" s="205">
        <v>-0.33502216134023605</v>
      </c>
      <c r="N232" s="205">
        <v>-0.33502216134023605</v>
      </c>
    </row>
    <row r="233" spans="2:14" x14ac:dyDescent="0.25">
      <c r="B233" s="205">
        <v>-0.33427646595906785</v>
      </c>
      <c r="N233" s="205">
        <v>-0.33427646595906785</v>
      </c>
    </row>
    <row r="234" spans="2:14" x14ac:dyDescent="0.25">
      <c r="B234" s="205">
        <v>-0.33387530043828645</v>
      </c>
      <c r="N234" s="205">
        <v>-0.33387530043828645</v>
      </c>
    </row>
    <row r="235" spans="2:14" x14ac:dyDescent="0.25">
      <c r="B235" s="205">
        <v>-0.33114394152725585</v>
      </c>
      <c r="N235" s="205">
        <v>-0.33114394152725585</v>
      </c>
    </row>
    <row r="236" spans="2:14" x14ac:dyDescent="0.25">
      <c r="B236" s="205">
        <v>-0.33114394152725585</v>
      </c>
      <c r="N236" s="205">
        <v>-0.33114394152725585</v>
      </c>
    </row>
    <row r="237" spans="2:14" x14ac:dyDescent="0.25">
      <c r="B237" s="205">
        <v>-0.33092339550454331</v>
      </c>
      <c r="N237" s="205">
        <v>-0.33092339550454331</v>
      </c>
    </row>
    <row r="238" spans="2:14" x14ac:dyDescent="0.25">
      <c r="B238" s="205">
        <v>-0.33062998696219037</v>
      </c>
      <c r="N238" s="205">
        <v>-0.33062998696219037</v>
      </c>
    </row>
    <row r="239" spans="2:14" x14ac:dyDescent="0.25">
      <c r="B239" s="205">
        <v>-0.33061055457576777</v>
      </c>
      <c r="N239" s="205">
        <v>-0.33061055457576777</v>
      </c>
    </row>
    <row r="240" spans="2:14" x14ac:dyDescent="0.25">
      <c r="B240" s="205">
        <v>-0.32806166034100687</v>
      </c>
      <c r="N240" s="205">
        <v>-0.32806166034100687</v>
      </c>
    </row>
    <row r="241" spans="2:14" x14ac:dyDescent="0.25">
      <c r="B241" s="205">
        <v>-0.32697313510852799</v>
      </c>
      <c r="N241" s="205">
        <v>-0.32697313510852799</v>
      </c>
    </row>
    <row r="242" spans="2:14" x14ac:dyDescent="0.25">
      <c r="B242" s="205">
        <v>-0.3266171932402645</v>
      </c>
      <c r="N242" s="205">
        <v>-0.3266171932402645</v>
      </c>
    </row>
    <row r="243" spans="2:14" x14ac:dyDescent="0.25">
      <c r="B243" s="205">
        <v>-0.32582517142180517</v>
      </c>
      <c r="N243" s="205">
        <v>-0.32582517142180517</v>
      </c>
    </row>
    <row r="244" spans="2:14" x14ac:dyDescent="0.25">
      <c r="B244" s="205">
        <v>-0.32563314374431923</v>
      </c>
      <c r="N244" s="205">
        <v>-0.32563314374431923</v>
      </c>
    </row>
    <row r="245" spans="2:14" x14ac:dyDescent="0.25">
      <c r="B245" s="205">
        <v>-0.32487176788247679</v>
      </c>
      <c r="N245" s="205">
        <v>-0.32487176788247679</v>
      </c>
    </row>
    <row r="246" spans="2:14" x14ac:dyDescent="0.25">
      <c r="B246" s="205">
        <v>-0.32239808734073783</v>
      </c>
      <c r="N246" s="205">
        <v>-0.32239808734073783</v>
      </c>
    </row>
    <row r="247" spans="2:14" x14ac:dyDescent="0.25">
      <c r="B247" s="205">
        <v>-0.32184655396618983</v>
      </c>
      <c r="N247" s="205">
        <v>-0.32184655396618983</v>
      </c>
    </row>
    <row r="248" spans="2:14" x14ac:dyDescent="0.25">
      <c r="B248" s="205">
        <v>-0.31943606261769902</v>
      </c>
      <c r="N248" s="205">
        <v>-0.31943606261769902</v>
      </c>
    </row>
    <row r="249" spans="2:14" x14ac:dyDescent="0.25">
      <c r="B249" s="205">
        <v>-0.31909506398537474</v>
      </c>
      <c r="N249" s="205">
        <v>-0.31909506398537474</v>
      </c>
    </row>
    <row r="250" spans="2:14" x14ac:dyDescent="0.25">
      <c r="B250" s="205">
        <v>-0.31885613007762781</v>
      </c>
      <c r="N250" s="205">
        <v>-0.31885613007762781</v>
      </c>
    </row>
    <row r="251" spans="2:14" x14ac:dyDescent="0.25">
      <c r="B251" s="205">
        <v>-0.31860902255639095</v>
      </c>
      <c r="N251" s="205">
        <v>-0.31860902255639095</v>
      </c>
    </row>
    <row r="252" spans="2:14" x14ac:dyDescent="0.25">
      <c r="B252" s="205">
        <v>-0.31809488555740639</v>
      </c>
      <c r="N252" s="205">
        <v>-0.31809488555740639</v>
      </c>
    </row>
    <row r="253" spans="2:14" x14ac:dyDescent="0.25">
      <c r="B253" s="205">
        <v>-0.31445551902395624</v>
      </c>
      <c r="N253" s="205">
        <v>-0.31445551902395624</v>
      </c>
    </row>
    <row r="254" spans="2:14" x14ac:dyDescent="0.25">
      <c r="B254" s="205">
        <v>-0.31429244103062143</v>
      </c>
      <c r="N254" s="205">
        <v>-0.31429244103062143</v>
      </c>
    </row>
    <row r="255" spans="2:14" x14ac:dyDescent="0.25">
      <c r="B255" s="205">
        <v>-0.31261872455902306</v>
      </c>
      <c r="N255" s="205">
        <v>-0.31261872455902306</v>
      </c>
    </row>
    <row r="256" spans="2:14" x14ac:dyDescent="0.25">
      <c r="B256" s="205">
        <v>-0.30953057289053681</v>
      </c>
      <c r="N256" s="205">
        <v>-0.30953057289053681</v>
      </c>
    </row>
    <row r="257" spans="2:20" x14ac:dyDescent="0.25">
      <c r="B257" s="205">
        <v>-0.3076629570747218</v>
      </c>
      <c r="N257" s="205">
        <v>-0.3076629570747218</v>
      </c>
    </row>
    <row r="258" spans="2:20" x14ac:dyDescent="0.25">
      <c r="B258" s="205">
        <v>-0.30635602600140549</v>
      </c>
      <c r="N258" s="205">
        <v>-0.30635602600140549</v>
      </c>
    </row>
    <row r="259" spans="2:20" x14ac:dyDescent="0.25">
      <c r="B259" s="205">
        <v>-0.30545454545454548</v>
      </c>
      <c r="N259" s="205">
        <v>-0.30545454545454548</v>
      </c>
    </row>
    <row r="260" spans="2:20" x14ac:dyDescent="0.25">
      <c r="B260" s="205">
        <v>-0.30438777338603423</v>
      </c>
      <c r="N260" s="332">
        <v>-0.30438777338603423</v>
      </c>
      <c r="T260" s="333"/>
    </row>
    <row r="261" spans="2:20" x14ac:dyDescent="0.25">
      <c r="B261" s="205">
        <v>-0.30433912216605774</v>
      </c>
      <c r="N261" s="205">
        <v>-0.30433912216605774</v>
      </c>
      <c r="T261" s="333"/>
    </row>
    <row r="262" spans="2:20" x14ac:dyDescent="0.25">
      <c r="B262" s="205">
        <v>-0.30417598586313815</v>
      </c>
      <c r="N262" s="205">
        <v>-0.30417598586313815</v>
      </c>
      <c r="T262" s="333"/>
    </row>
    <row r="263" spans="2:20" x14ac:dyDescent="0.25">
      <c r="B263" s="205">
        <v>-0.3026163230963399</v>
      </c>
      <c r="N263" s="205">
        <v>-0.3026163230963399</v>
      </c>
      <c r="T263" s="333"/>
    </row>
    <row r="264" spans="2:20" x14ac:dyDescent="0.25">
      <c r="B264" s="205">
        <v>-0.30180798195066921</v>
      </c>
      <c r="N264" s="205">
        <v>-0.30180798195066921</v>
      </c>
      <c r="T264" s="333"/>
    </row>
    <row r="265" spans="2:20" x14ac:dyDescent="0.25">
      <c r="B265" s="205">
        <v>-0.29973067251827323</v>
      </c>
      <c r="N265" s="205">
        <v>-0.29973067251827323</v>
      </c>
      <c r="T265" s="333"/>
    </row>
    <row r="266" spans="2:20" x14ac:dyDescent="0.25">
      <c r="B266" s="205">
        <v>-0.29878512785638339</v>
      </c>
      <c r="N266" s="205">
        <v>-0.29878512785638339</v>
      </c>
      <c r="T266" s="333"/>
    </row>
    <row r="267" spans="2:20" x14ac:dyDescent="0.25">
      <c r="B267" s="205">
        <v>-0.29747126436781607</v>
      </c>
      <c r="N267" s="205">
        <v>-0.29747126436781607</v>
      </c>
      <c r="T267" s="333"/>
    </row>
    <row r="268" spans="2:20" x14ac:dyDescent="0.25">
      <c r="B268" s="205">
        <v>-0.29621789329453924</v>
      </c>
      <c r="N268" s="205">
        <v>-0.29621789329453924</v>
      </c>
      <c r="T268" s="333"/>
    </row>
    <row r="269" spans="2:20" x14ac:dyDescent="0.25">
      <c r="B269" s="205">
        <v>-0.29565551710880433</v>
      </c>
      <c r="N269" s="205">
        <v>-0.29565551710880433</v>
      </c>
      <c r="T269" s="333"/>
    </row>
    <row r="270" spans="2:20" x14ac:dyDescent="0.25">
      <c r="B270" s="205">
        <v>-0.29550962366968236</v>
      </c>
      <c r="N270" s="205">
        <v>-0.29550962366968236</v>
      </c>
      <c r="T270" s="333"/>
    </row>
    <row r="271" spans="2:20" x14ac:dyDescent="0.25">
      <c r="B271" s="205">
        <v>-0.29456460674157303</v>
      </c>
      <c r="N271" s="205">
        <v>-0.29456460674157303</v>
      </c>
      <c r="T271" s="333"/>
    </row>
    <row r="272" spans="2:20" x14ac:dyDescent="0.25">
      <c r="B272" s="205">
        <v>-0.2931843162122173</v>
      </c>
      <c r="N272" s="205">
        <v>-0.2931843162122173</v>
      </c>
      <c r="T272" s="333"/>
    </row>
    <row r="273" spans="2:20" x14ac:dyDescent="0.25">
      <c r="B273" s="205">
        <v>-0.29122721859304307</v>
      </c>
      <c r="N273" s="205">
        <v>-0.29122721859304307</v>
      </c>
      <c r="T273" s="333"/>
    </row>
    <row r="274" spans="2:20" x14ac:dyDescent="0.25">
      <c r="B274" s="205">
        <v>-0.2871290648264605</v>
      </c>
      <c r="N274" s="205">
        <v>-0.2871290648264605</v>
      </c>
      <c r="T274" s="333"/>
    </row>
    <row r="275" spans="2:20" x14ac:dyDescent="0.25">
      <c r="B275" s="205">
        <v>-0.28650326797385622</v>
      </c>
      <c r="N275" s="205">
        <v>-0.28650326797385622</v>
      </c>
      <c r="T275" s="333"/>
    </row>
    <row r="276" spans="2:20" x14ac:dyDescent="0.25">
      <c r="B276" s="205">
        <v>-0.28544322033898306</v>
      </c>
      <c r="N276" s="205">
        <v>-0.28544322033898306</v>
      </c>
      <c r="T276" s="333"/>
    </row>
    <row r="277" spans="2:20" x14ac:dyDescent="0.25">
      <c r="B277" s="205">
        <v>-0.28293656140655904</v>
      </c>
      <c r="N277" s="205">
        <v>-0.28293656140655904</v>
      </c>
      <c r="T277" s="333"/>
    </row>
    <row r="278" spans="2:20" x14ac:dyDescent="0.25">
      <c r="B278" s="205">
        <v>-0.28290977003419043</v>
      </c>
      <c r="N278" s="205">
        <v>-0.28290977003419043</v>
      </c>
      <c r="T278" s="333"/>
    </row>
    <row r="279" spans="2:20" x14ac:dyDescent="0.25">
      <c r="B279" s="205">
        <v>-0.27830368726976662</v>
      </c>
      <c r="N279" s="205">
        <v>-0.27830368726976662</v>
      </c>
      <c r="T279" s="333"/>
    </row>
    <row r="280" spans="2:20" x14ac:dyDescent="0.25">
      <c r="B280" s="205">
        <v>-0.27651739788199697</v>
      </c>
      <c r="N280" s="205">
        <v>-0.27651739788199697</v>
      </c>
      <c r="T280" s="333"/>
    </row>
    <row r="281" spans="2:20" x14ac:dyDescent="0.25">
      <c r="B281" s="205">
        <v>-0.27209045801641146</v>
      </c>
      <c r="N281" s="205">
        <v>-0.27209045801641146</v>
      </c>
      <c r="T281" s="333"/>
    </row>
    <row r="282" spans="2:20" x14ac:dyDescent="0.25">
      <c r="B282" s="205">
        <v>-0.27146546806014715</v>
      </c>
      <c r="N282" s="205">
        <v>-0.27146546806014715</v>
      </c>
      <c r="T282" s="333"/>
    </row>
    <row r="283" spans="2:20" x14ac:dyDescent="0.25">
      <c r="B283" s="205">
        <v>-0.26939621465462432</v>
      </c>
      <c r="N283" s="205">
        <v>-0.26939621465462432</v>
      </c>
      <c r="T283" s="333"/>
    </row>
    <row r="284" spans="2:20" x14ac:dyDescent="0.25">
      <c r="B284" s="205">
        <v>-0.2679538497763127</v>
      </c>
      <c r="N284" s="205">
        <v>-0.2679538497763127</v>
      </c>
      <c r="T284" s="333"/>
    </row>
    <row r="285" spans="2:20" x14ac:dyDescent="0.25">
      <c r="B285" s="205">
        <v>-0.26777509982886483</v>
      </c>
      <c r="N285" s="205">
        <v>-0.26777509982886483</v>
      </c>
      <c r="T285" s="333"/>
    </row>
    <row r="286" spans="2:20" x14ac:dyDescent="0.25">
      <c r="B286" s="205">
        <v>-0.2607793405579894</v>
      </c>
      <c r="N286" s="205">
        <v>-0.2607793405579894</v>
      </c>
      <c r="T286" s="333"/>
    </row>
    <row r="287" spans="2:20" x14ac:dyDescent="0.25">
      <c r="B287" s="205">
        <v>-0.25566598814374714</v>
      </c>
      <c r="N287" s="205">
        <v>-0.25566598814374714</v>
      </c>
      <c r="T287" s="333"/>
    </row>
    <row r="288" spans="2:20" x14ac:dyDescent="0.25">
      <c r="B288" s="205">
        <v>-0.25565952852258411</v>
      </c>
      <c r="N288" s="205">
        <v>-0.25565952852258411</v>
      </c>
      <c r="T288" s="333"/>
    </row>
    <row r="289" spans="2:20" x14ac:dyDescent="0.25">
      <c r="B289" s="205">
        <v>-0.2553399904322321</v>
      </c>
      <c r="N289" s="205">
        <v>-0.2553399904322321</v>
      </c>
      <c r="T289" s="333"/>
    </row>
    <row r="290" spans="2:20" x14ac:dyDescent="0.25">
      <c r="B290" s="205">
        <v>-0.2552004479747807</v>
      </c>
      <c r="N290" s="205">
        <v>-0.2552004479747807</v>
      </c>
      <c r="T290" s="333"/>
    </row>
    <row r="291" spans="2:20" x14ac:dyDescent="0.25">
      <c r="B291" s="205">
        <v>-0.25519410816566696</v>
      </c>
      <c r="N291" s="205">
        <v>-0.25519410816566696</v>
      </c>
      <c r="T291" s="333"/>
    </row>
    <row r="292" spans="2:20" x14ac:dyDescent="0.25">
      <c r="B292" s="205">
        <v>-0.25422736298597903</v>
      </c>
      <c r="N292" s="334">
        <v>-0.25422736298597903</v>
      </c>
      <c r="S292" s="335"/>
      <c r="T292" s="333"/>
    </row>
    <row r="293" spans="2:20" x14ac:dyDescent="0.25">
      <c r="B293" s="205">
        <v>-0.25184062364660026</v>
      </c>
      <c r="N293" s="205">
        <v>-0.25184062364660026</v>
      </c>
      <c r="S293" s="335"/>
      <c r="T293" s="333"/>
    </row>
    <row r="294" spans="2:20" x14ac:dyDescent="0.25">
      <c r="B294" s="205">
        <v>-0.25075474271235176</v>
      </c>
      <c r="N294" s="205">
        <v>-0.25075474271235176</v>
      </c>
      <c r="S294" s="335"/>
      <c r="T294" s="333"/>
    </row>
    <row r="295" spans="2:20" x14ac:dyDescent="0.25">
      <c r="B295" s="205">
        <v>-0.2505596418292293</v>
      </c>
      <c r="N295" s="205">
        <v>-0.2505596418292293</v>
      </c>
      <c r="S295" s="335"/>
      <c r="T295" s="333"/>
    </row>
    <row r="296" spans="2:20" x14ac:dyDescent="0.25">
      <c r="B296" s="205">
        <v>-0.24933812787953702</v>
      </c>
      <c r="N296" s="205">
        <v>-0.24933812787953702</v>
      </c>
      <c r="S296" s="335"/>
      <c r="T296" s="333"/>
    </row>
    <row r="297" spans="2:20" x14ac:dyDescent="0.25">
      <c r="B297" s="205">
        <v>-0.24919489172681844</v>
      </c>
      <c r="N297" s="205">
        <v>-0.24919489172681844</v>
      </c>
      <c r="S297" s="335"/>
      <c r="T297" s="333"/>
    </row>
    <row r="298" spans="2:20" x14ac:dyDescent="0.25">
      <c r="B298" s="205">
        <v>-0.24801185627912647</v>
      </c>
      <c r="N298" s="205">
        <v>-0.24801185627912647</v>
      </c>
      <c r="S298" s="335"/>
      <c r="T298" s="333"/>
    </row>
    <row r="299" spans="2:20" x14ac:dyDescent="0.25">
      <c r="B299" s="205">
        <v>-0.24516897349456543</v>
      </c>
      <c r="N299" s="205">
        <v>-0.24516897349456543</v>
      </c>
      <c r="S299" s="335"/>
      <c r="T299" s="333"/>
    </row>
    <row r="300" spans="2:20" x14ac:dyDescent="0.25">
      <c r="B300" s="205">
        <v>-0.24370098608541607</v>
      </c>
      <c r="N300" s="205">
        <v>-0.24370098608541607</v>
      </c>
      <c r="S300" s="335"/>
      <c r="T300" s="333"/>
    </row>
    <row r="301" spans="2:20" x14ac:dyDescent="0.25">
      <c r="B301" s="205">
        <v>-0.24358011352049055</v>
      </c>
      <c r="N301" s="205">
        <v>-0.24358011352049055</v>
      </c>
      <c r="S301" s="335"/>
      <c r="T301" s="333"/>
    </row>
    <row r="302" spans="2:20" x14ac:dyDescent="0.25">
      <c r="B302" s="205">
        <v>-0.24291264388720435</v>
      </c>
      <c r="N302" s="205">
        <v>-0.24291264388720435</v>
      </c>
      <c r="S302" s="335"/>
      <c r="T302" s="333"/>
    </row>
    <row r="303" spans="2:20" x14ac:dyDescent="0.25">
      <c r="B303" s="205">
        <v>-0.24191146608907541</v>
      </c>
      <c r="N303" s="205">
        <v>-0.24191146608907541</v>
      </c>
      <c r="S303" s="335"/>
      <c r="T303" s="333"/>
    </row>
    <row r="304" spans="2:20" x14ac:dyDescent="0.25">
      <c r="B304" s="205">
        <v>-0.23875659517024597</v>
      </c>
      <c r="N304" s="205">
        <v>-0.23875659517024597</v>
      </c>
      <c r="S304" s="335"/>
      <c r="T304" s="333"/>
    </row>
    <row r="305" spans="2:20" x14ac:dyDescent="0.25">
      <c r="B305" s="205">
        <v>-0.23854627659668326</v>
      </c>
      <c r="N305" s="205">
        <v>-0.23854627659668326</v>
      </c>
      <c r="S305" s="335"/>
      <c r="T305" s="333"/>
    </row>
    <row r="306" spans="2:20" x14ac:dyDescent="0.25">
      <c r="B306" s="205">
        <v>-0.23771797631862218</v>
      </c>
      <c r="N306" s="205">
        <v>-0.23771797631862218</v>
      </c>
      <c r="S306" s="335"/>
      <c r="T306" s="333"/>
    </row>
    <row r="307" spans="2:20" x14ac:dyDescent="0.25">
      <c r="B307" s="205">
        <v>-0.23205757832345469</v>
      </c>
      <c r="N307" s="205">
        <v>-0.23205757832345469</v>
      </c>
      <c r="S307" s="335"/>
      <c r="T307" s="333"/>
    </row>
    <row r="308" spans="2:20" x14ac:dyDescent="0.25">
      <c r="B308" s="205">
        <v>-0.23195714285714286</v>
      </c>
      <c r="N308" s="205">
        <v>-0.23195714285714286</v>
      </c>
      <c r="S308" s="335"/>
      <c r="T308" s="333"/>
    </row>
    <row r="309" spans="2:20" x14ac:dyDescent="0.25">
      <c r="B309" s="205">
        <v>-0.22871482344506183</v>
      </c>
      <c r="N309" s="205">
        <v>-0.22871482344506183</v>
      </c>
      <c r="S309" s="335"/>
      <c r="T309" s="333"/>
    </row>
    <row r="310" spans="2:20" x14ac:dyDescent="0.25">
      <c r="B310" s="205">
        <v>-0.22824269755399137</v>
      </c>
      <c r="N310" s="205">
        <v>-0.22824269755399137</v>
      </c>
      <c r="S310" s="335"/>
      <c r="T310" s="333"/>
    </row>
    <row r="311" spans="2:20" x14ac:dyDescent="0.25">
      <c r="B311" s="205">
        <v>-0.22771068317285648</v>
      </c>
      <c r="N311" s="205">
        <v>-0.22771068317285648</v>
      </c>
      <c r="S311" s="335"/>
      <c r="T311" s="333"/>
    </row>
    <row r="312" spans="2:20" x14ac:dyDescent="0.25">
      <c r="B312" s="205">
        <v>-0.22343021965830931</v>
      </c>
      <c r="N312" s="205">
        <v>-0.22343021965830931</v>
      </c>
      <c r="S312" s="335"/>
      <c r="T312" s="333"/>
    </row>
    <row r="313" spans="2:20" x14ac:dyDescent="0.25">
      <c r="B313" s="205">
        <v>-0.22288446115288221</v>
      </c>
      <c r="N313" s="205">
        <v>-0.22288446115288221</v>
      </c>
      <c r="S313" s="335"/>
      <c r="T313" s="333"/>
    </row>
    <row r="314" spans="2:20" x14ac:dyDescent="0.25">
      <c r="B314" s="205">
        <v>-0.22184459741335127</v>
      </c>
      <c r="N314" s="205">
        <v>-0.22184459741335127</v>
      </c>
      <c r="S314" s="335"/>
      <c r="T314" s="333"/>
    </row>
    <row r="315" spans="2:20" x14ac:dyDescent="0.25">
      <c r="B315" s="205">
        <v>-0.21891520342612419</v>
      </c>
      <c r="N315" s="205">
        <v>-0.21891520342612419</v>
      </c>
      <c r="S315" s="335"/>
      <c r="T315" s="333"/>
    </row>
    <row r="316" spans="2:20" x14ac:dyDescent="0.25">
      <c r="B316" s="205">
        <v>-0.21711478617865265</v>
      </c>
      <c r="N316" s="205">
        <v>-0.21711478617865265</v>
      </c>
      <c r="S316" s="335"/>
      <c r="T316" s="333"/>
    </row>
    <row r="317" spans="2:20" x14ac:dyDescent="0.25">
      <c r="B317" s="205">
        <v>-0.21634543642148113</v>
      </c>
      <c r="N317" s="205">
        <v>-0.21634543642148113</v>
      </c>
      <c r="S317" s="335"/>
      <c r="T317" s="333"/>
    </row>
    <row r="318" spans="2:20" x14ac:dyDescent="0.25">
      <c r="B318" s="205">
        <v>-0.21623123957754309</v>
      </c>
      <c r="N318" s="205">
        <v>-0.21623123957754309</v>
      </c>
      <c r="S318" s="335"/>
      <c r="T318" s="333"/>
    </row>
    <row r="319" spans="2:20" x14ac:dyDescent="0.25">
      <c r="B319" s="205">
        <v>-0.21241902980171418</v>
      </c>
      <c r="N319" s="205">
        <v>-0.21241902980171418</v>
      </c>
      <c r="S319" s="335"/>
      <c r="T319" s="333"/>
    </row>
    <row r="320" spans="2:20" x14ac:dyDescent="0.25">
      <c r="B320" s="205">
        <v>-0.20744680851063829</v>
      </c>
      <c r="N320" s="205">
        <v>-0.20744680851063829</v>
      </c>
      <c r="S320" s="335"/>
      <c r="T320" s="333"/>
    </row>
    <row r="321" spans="2:20" x14ac:dyDescent="0.25">
      <c r="B321" s="205">
        <v>-0.20658651693134453</v>
      </c>
      <c r="N321" s="205">
        <v>-0.20658651693134453</v>
      </c>
      <c r="S321" s="335"/>
      <c r="T321" s="333"/>
    </row>
    <row r="322" spans="2:20" x14ac:dyDescent="0.25">
      <c r="B322" s="205">
        <v>-0.20610687022900764</v>
      </c>
      <c r="N322" s="205">
        <v>-0.20610687022900764</v>
      </c>
      <c r="S322" s="335"/>
      <c r="T322" s="333"/>
    </row>
    <row r="323" spans="2:20" x14ac:dyDescent="0.25">
      <c r="B323" s="205">
        <v>-0.20610657482295577</v>
      </c>
      <c r="N323" s="205">
        <v>-0.20610657482295577</v>
      </c>
      <c r="S323" s="335"/>
      <c r="T323" s="333"/>
    </row>
    <row r="324" spans="2:20" x14ac:dyDescent="0.25">
      <c r="B324" s="205">
        <v>-0.20602683279912645</v>
      </c>
      <c r="N324" s="205">
        <v>-0.20602683279912645</v>
      </c>
      <c r="S324" s="335"/>
      <c r="T324" s="333"/>
    </row>
    <row r="325" spans="2:20" x14ac:dyDescent="0.25">
      <c r="B325" s="205">
        <v>-0.20209205020920501</v>
      </c>
      <c r="N325" s="236">
        <v>-0.20209205020920501</v>
      </c>
      <c r="R325" s="235"/>
      <c r="S325" s="335"/>
      <c r="T325" s="333"/>
    </row>
    <row r="326" spans="2:20" x14ac:dyDescent="0.25">
      <c r="B326" s="205">
        <v>-0.20185173096590292</v>
      </c>
      <c r="N326" s="205">
        <v>-0.20185173096590292</v>
      </c>
      <c r="R326" s="235"/>
      <c r="S326" s="335"/>
      <c r="T326" s="333"/>
    </row>
    <row r="327" spans="2:20" x14ac:dyDescent="0.25">
      <c r="B327" s="205">
        <v>-0.20128835320319666</v>
      </c>
      <c r="N327" s="205">
        <v>-0.20128835320319666</v>
      </c>
      <c r="R327" s="235"/>
      <c r="S327" s="335"/>
      <c r="T327" s="333"/>
    </row>
    <row r="328" spans="2:20" x14ac:dyDescent="0.25">
      <c r="B328" s="205">
        <v>-0.2003138888888889</v>
      </c>
      <c r="N328" s="205">
        <v>-0.2003138888888889</v>
      </c>
      <c r="R328" s="235"/>
      <c r="S328" s="335"/>
      <c r="T328" s="333"/>
    </row>
    <row r="329" spans="2:20" x14ac:dyDescent="0.25">
      <c r="B329" s="205">
        <v>-0.19869883437245867</v>
      </c>
      <c r="N329" s="205">
        <v>-0.19869883437245867</v>
      </c>
      <c r="R329" s="235"/>
      <c r="S329" s="335"/>
      <c r="T329" s="333"/>
    </row>
    <row r="330" spans="2:20" x14ac:dyDescent="0.25">
      <c r="B330" s="205">
        <v>-0.19784987872912901</v>
      </c>
      <c r="N330" s="205">
        <v>-0.19784987872912901</v>
      </c>
      <c r="R330" s="235"/>
      <c r="S330" s="335"/>
      <c r="T330" s="333"/>
    </row>
    <row r="331" spans="2:20" x14ac:dyDescent="0.25">
      <c r="B331" s="205">
        <v>-0.19521085706806066</v>
      </c>
      <c r="N331" s="205">
        <v>-0.19521085706806066</v>
      </c>
      <c r="R331" s="235"/>
      <c r="S331" s="335"/>
      <c r="T331" s="333"/>
    </row>
    <row r="332" spans="2:20" x14ac:dyDescent="0.25">
      <c r="B332" s="205">
        <v>-0.19450470249486082</v>
      </c>
      <c r="N332" s="205">
        <v>-0.19450470249486082</v>
      </c>
      <c r="R332" s="235"/>
      <c r="S332" s="335"/>
      <c r="T332" s="333"/>
    </row>
    <row r="333" spans="2:20" x14ac:dyDescent="0.25">
      <c r="B333" s="205">
        <v>-0.19358115588343353</v>
      </c>
      <c r="N333" s="205">
        <v>-0.19358115588343353</v>
      </c>
      <c r="R333" s="235"/>
      <c r="S333" s="335"/>
      <c r="T333" s="333"/>
    </row>
    <row r="334" spans="2:20" x14ac:dyDescent="0.25">
      <c r="B334" s="205">
        <v>-0.1908817635270541</v>
      </c>
      <c r="N334" s="205">
        <v>-0.1908817635270541</v>
      </c>
      <c r="R334" s="235"/>
      <c r="S334" s="335"/>
      <c r="T334" s="333"/>
    </row>
    <row r="335" spans="2:20" x14ac:dyDescent="0.25">
      <c r="B335" s="205">
        <v>-0.1903528686468231</v>
      </c>
      <c r="N335" s="205">
        <v>-0.1903528686468231</v>
      </c>
      <c r="R335" s="235"/>
      <c r="S335" s="335"/>
      <c r="T335" s="333"/>
    </row>
    <row r="336" spans="2:20" x14ac:dyDescent="0.25">
      <c r="B336" s="205">
        <v>-0.1881174342562961</v>
      </c>
      <c r="N336" s="205">
        <v>-0.1881174342562961</v>
      </c>
      <c r="R336" s="235"/>
      <c r="S336" s="335"/>
      <c r="T336" s="333"/>
    </row>
    <row r="337" spans="2:20" x14ac:dyDescent="0.25">
      <c r="B337" s="205">
        <v>-0.18795454545454546</v>
      </c>
      <c r="N337" s="205">
        <v>-0.18795454545454546</v>
      </c>
      <c r="R337" s="235"/>
      <c r="S337" s="335"/>
      <c r="T337" s="333"/>
    </row>
    <row r="338" spans="2:20" x14ac:dyDescent="0.25">
      <c r="B338" s="205">
        <v>-0.18616776871523408</v>
      </c>
      <c r="N338" s="205">
        <v>-0.18616776871523408</v>
      </c>
      <c r="R338" s="235"/>
      <c r="S338" s="335"/>
      <c r="T338" s="333"/>
    </row>
    <row r="339" spans="2:20" x14ac:dyDescent="0.25">
      <c r="B339" s="205">
        <v>-0.18494801177343639</v>
      </c>
      <c r="N339" s="205">
        <v>-0.18494801177343639</v>
      </c>
      <c r="R339" s="235"/>
      <c r="S339" s="335"/>
      <c r="T339" s="333"/>
    </row>
    <row r="340" spans="2:20" x14ac:dyDescent="0.25">
      <c r="B340" s="205">
        <v>-0.18486749883185369</v>
      </c>
      <c r="N340" s="205">
        <v>-0.18486749883185369</v>
      </c>
      <c r="R340" s="235"/>
      <c r="S340" s="335"/>
      <c r="T340" s="333"/>
    </row>
    <row r="341" spans="2:20" x14ac:dyDescent="0.25">
      <c r="B341" s="205">
        <v>-0.18416276346604216</v>
      </c>
      <c r="N341" s="205">
        <v>-0.18416276346604216</v>
      </c>
      <c r="R341" s="235"/>
      <c r="S341" s="335"/>
      <c r="T341" s="333"/>
    </row>
    <row r="342" spans="2:20" x14ac:dyDescent="0.25">
      <c r="B342" s="205">
        <v>-0.18181911874398538</v>
      </c>
      <c r="N342" s="205">
        <v>-0.18181911874398538</v>
      </c>
      <c r="R342" s="235"/>
      <c r="S342" s="335"/>
      <c r="T342" s="333"/>
    </row>
    <row r="343" spans="2:20" x14ac:dyDescent="0.25">
      <c r="B343" s="205">
        <v>-0.18142512077294687</v>
      </c>
      <c r="N343" s="205">
        <v>-0.18142512077294687</v>
      </c>
      <c r="R343" s="235"/>
      <c r="S343" s="335"/>
      <c r="T343" s="333"/>
    </row>
    <row r="344" spans="2:20" x14ac:dyDescent="0.25">
      <c r="B344" s="205">
        <v>-0.18085106382978725</v>
      </c>
      <c r="N344" s="205">
        <v>-0.18085106382978725</v>
      </c>
      <c r="R344" s="235"/>
      <c r="S344" s="335"/>
      <c r="T344" s="333"/>
    </row>
    <row r="345" spans="2:20" x14ac:dyDescent="0.25">
      <c r="B345" s="205">
        <v>-0.17981927710843373</v>
      </c>
      <c r="N345" s="205">
        <v>-0.17981927710843373</v>
      </c>
      <c r="R345" s="235"/>
      <c r="S345" s="335"/>
      <c r="T345" s="333"/>
    </row>
    <row r="346" spans="2:20" x14ac:dyDescent="0.25">
      <c r="B346" s="205">
        <v>-0.17963386727688788</v>
      </c>
      <c r="N346" s="205">
        <v>-0.17963386727688788</v>
      </c>
      <c r="R346" s="235"/>
      <c r="S346" s="335"/>
      <c r="T346" s="333"/>
    </row>
    <row r="347" spans="2:20" x14ac:dyDescent="0.25">
      <c r="B347" s="205">
        <v>-0.17962577962577964</v>
      </c>
      <c r="N347" s="205">
        <v>-0.17962577962577964</v>
      </c>
      <c r="R347" s="235"/>
      <c r="S347" s="335"/>
      <c r="T347" s="333"/>
    </row>
    <row r="348" spans="2:20" x14ac:dyDescent="0.25">
      <c r="B348" s="205">
        <v>-0.17937430936724452</v>
      </c>
      <c r="N348" s="205">
        <v>-0.17937430936724452</v>
      </c>
      <c r="R348" s="235"/>
      <c r="S348" s="335"/>
      <c r="T348" s="333"/>
    </row>
    <row r="349" spans="2:20" x14ac:dyDescent="0.25">
      <c r="B349" s="205">
        <v>-0.17431188762459954</v>
      </c>
      <c r="N349" s="205">
        <v>-0.17431188762459954</v>
      </c>
      <c r="R349" s="235"/>
      <c r="S349" s="335"/>
      <c r="T349" s="333"/>
    </row>
    <row r="350" spans="2:20" x14ac:dyDescent="0.25">
      <c r="B350" s="205">
        <v>-0.17030687280047105</v>
      </c>
      <c r="N350" s="205">
        <v>-0.17030687280047105</v>
      </c>
      <c r="R350" s="235"/>
      <c r="S350" s="335"/>
      <c r="T350" s="333"/>
    </row>
    <row r="351" spans="2:20" x14ac:dyDescent="0.25">
      <c r="B351" s="205">
        <v>-0.17001710037957926</v>
      </c>
      <c r="N351" s="205">
        <v>-0.17001710037957926</v>
      </c>
      <c r="R351" s="235"/>
      <c r="S351" s="335"/>
      <c r="T351" s="333"/>
    </row>
    <row r="352" spans="2:20" x14ac:dyDescent="0.25">
      <c r="B352" s="205">
        <v>-0.16732522796352584</v>
      </c>
      <c r="N352" s="205">
        <v>-0.16732522796352584</v>
      </c>
      <c r="R352" s="235"/>
      <c r="S352" s="335"/>
      <c r="T352" s="333"/>
    </row>
    <row r="353" spans="2:20" x14ac:dyDescent="0.25">
      <c r="B353" s="205">
        <v>-0.16708738840418969</v>
      </c>
      <c r="N353" s="205">
        <v>-0.16708738840418969</v>
      </c>
      <c r="R353" s="235"/>
      <c r="S353" s="335"/>
      <c r="T353" s="333"/>
    </row>
    <row r="354" spans="2:20" x14ac:dyDescent="0.25">
      <c r="B354" s="205">
        <v>-0.16684299362673638</v>
      </c>
      <c r="N354" s="205">
        <v>-0.16684299362673638</v>
      </c>
      <c r="R354" s="235"/>
      <c r="S354" s="335"/>
      <c r="T354" s="333"/>
    </row>
    <row r="355" spans="2:20" x14ac:dyDescent="0.25">
      <c r="B355" s="205">
        <v>-0.16622995999668846</v>
      </c>
      <c r="N355" s="205">
        <v>-0.16622995999668846</v>
      </c>
      <c r="R355" s="235"/>
      <c r="S355" s="335"/>
      <c r="T355" s="333"/>
    </row>
    <row r="356" spans="2:20" x14ac:dyDescent="0.25">
      <c r="B356" s="205">
        <v>-0.16536644794494196</v>
      </c>
      <c r="N356" s="205">
        <v>-0.16536644794494196</v>
      </c>
      <c r="R356" s="235"/>
      <c r="S356" s="335"/>
      <c r="T356" s="333"/>
    </row>
    <row r="357" spans="2:20" x14ac:dyDescent="0.25">
      <c r="B357" s="205">
        <v>-0.165203021073765</v>
      </c>
      <c r="N357" s="205">
        <v>-0.165203021073765</v>
      </c>
      <c r="R357" s="235"/>
      <c r="S357" s="335"/>
      <c r="T357" s="333"/>
    </row>
    <row r="358" spans="2:20" x14ac:dyDescent="0.25">
      <c r="B358" s="205">
        <v>-0.16507306512718745</v>
      </c>
      <c r="N358" s="205">
        <v>-0.16507306512718745</v>
      </c>
      <c r="R358" s="235"/>
      <c r="S358" s="335"/>
      <c r="T358" s="333"/>
    </row>
    <row r="359" spans="2:20" x14ac:dyDescent="0.25">
      <c r="B359" s="205">
        <v>-0.16507306512718745</v>
      </c>
      <c r="N359" s="205">
        <v>-0.16507306512718745</v>
      </c>
      <c r="R359" s="235"/>
      <c r="S359" s="335"/>
      <c r="T359" s="333"/>
    </row>
    <row r="360" spans="2:20" x14ac:dyDescent="0.25">
      <c r="B360" s="205">
        <v>-0.1650485436893204</v>
      </c>
      <c r="N360" s="205">
        <v>-0.1650485436893204</v>
      </c>
      <c r="R360" s="235"/>
      <c r="S360" s="335"/>
      <c r="T360" s="333"/>
    </row>
    <row r="361" spans="2:20" x14ac:dyDescent="0.25">
      <c r="B361" s="205">
        <v>-0.16419386745796241</v>
      </c>
      <c r="N361" s="205">
        <v>-0.16419386745796241</v>
      </c>
      <c r="R361" s="235"/>
      <c r="S361" s="335"/>
      <c r="T361" s="333"/>
    </row>
    <row r="362" spans="2:20" x14ac:dyDescent="0.25">
      <c r="B362" s="205">
        <v>-0.16357980622131565</v>
      </c>
      <c r="N362" s="205">
        <v>-0.16357980622131565</v>
      </c>
      <c r="R362" s="235"/>
      <c r="S362" s="335"/>
      <c r="T362" s="333"/>
    </row>
    <row r="363" spans="2:20" x14ac:dyDescent="0.25">
      <c r="B363" s="205">
        <v>-0.16193215581274831</v>
      </c>
      <c r="N363" s="205">
        <v>-0.16193215581274831</v>
      </c>
      <c r="R363" s="235"/>
      <c r="S363" s="335"/>
      <c r="T363" s="333"/>
    </row>
    <row r="364" spans="2:20" x14ac:dyDescent="0.25">
      <c r="B364" s="205">
        <v>-0.16190166764608308</v>
      </c>
      <c r="N364" s="205">
        <v>-0.16190166764608308</v>
      </c>
      <c r="R364" s="235"/>
      <c r="S364" s="335"/>
      <c r="T364" s="333"/>
    </row>
    <row r="365" spans="2:20" x14ac:dyDescent="0.25">
      <c r="B365" s="205">
        <v>-0.16176470588235295</v>
      </c>
      <c r="N365" s="205">
        <v>-0.16176470588235295</v>
      </c>
      <c r="R365" s="235"/>
      <c r="S365" s="335"/>
      <c r="T365" s="333"/>
    </row>
    <row r="366" spans="2:20" x14ac:dyDescent="0.25">
      <c r="B366" s="205">
        <v>-0.15666620403380541</v>
      </c>
      <c r="N366" s="205">
        <v>-0.15666620403380541</v>
      </c>
      <c r="R366" s="235"/>
      <c r="S366" s="335"/>
      <c r="T366" s="333"/>
    </row>
    <row r="367" spans="2:20" x14ac:dyDescent="0.25">
      <c r="B367" s="205">
        <v>-0.15457652867451577</v>
      </c>
      <c r="N367" s="233">
        <v>-0.15457652867451577</v>
      </c>
      <c r="Q367" s="232"/>
      <c r="R367" s="235"/>
      <c r="S367" s="335"/>
      <c r="T367" s="333"/>
    </row>
    <row r="368" spans="2:20" x14ac:dyDescent="0.25">
      <c r="B368" s="205">
        <v>-0.1531711651671665</v>
      </c>
      <c r="N368" s="205">
        <v>-0.1531711651671665</v>
      </c>
      <c r="Q368" s="232"/>
      <c r="R368" s="235"/>
      <c r="S368" s="335"/>
      <c r="T368" s="333"/>
    </row>
    <row r="369" spans="2:20" x14ac:dyDescent="0.25">
      <c r="B369" s="205">
        <v>-0.15228247052119406</v>
      </c>
      <c r="N369" s="205">
        <v>-0.15228247052119406</v>
      </c>
      <c r="Q369" s="232"/>
      <c r="R369" s="235"/>
      <c r="S369" s="335"/>
      <c r="T369" s="333"/>
    </row>
    <row r="370" spans="2:20" x14ac:dyDescent="0.25">
      <c r="B370" s="205">
        <v>-0.15158644593791248</v>
      </c>
      <c r="N370" s="205">
        <v>-0.15158644593791248</v>
      </c>
      <c r="Q370" s="232"/>
      <c r="R370" s="235"/>
      <c r="S370" s="335"/>
      <c r="T370" s="333"/>
    </row>
    <row r="371" spans="2:20" x14ac:dyDescent="0.25">
      <c r="B371" s="205">
        <v>-0.15156375300721733</v>
      </c>
      <c r="N371" s="205">
        <v>-0.15156375300721733</v>
      </c>
      <c r="Q371" s="232"/>
      <c r="R371" s="235"/>
      <c r="S371" s="335"/>
      <c r="T371" s="333"/>
    </row>
    <row r="372" spans="2:20" x14ac:dyDescent="0.25">
      <c r="B372" s="205">
        <v>-0.15153610878416551</v>
      </c>
      <c r="N372" s="205">
        <v>-0.15153610878416551</v>
      </c>
      <c r="Q372" s="232"/>
      <c r="R372" s="235"/>
      <c r="S372" s="335"/>
      <c r="T372" s="333"/>
    </row>
    <row r="373" spans="2:20" x14ac:dyDescent="0.25">
      <c r="B373" s="205">
        <v>-0.14991076740035694</v>
      </c>
      <c r="N373" s="205">
        <v>-0.14991076740035694</v>
      </c>
      <c r="Q373" s="232"/>
      <c r="R373" s="235"/>
      <c r="S373" s="335"/>
      <c r="T373" s="333"/>
    </row>
    <row r="374" spans="2:20" x14ac:dyDescent="0.25">
      <c r="B374" s="205">
        <v>-0.14876804619826756</v>
      </c>
      <c r="N374" s="205">
        <v>-0.14876804619826756</v>
      </c>
      <c r="Q374" s="232"/>
      <c r="R374" s="235"/>
      <c r="S374" s="335"/>
      <c r="T374" s="333"/>
    </row>
    <row r="375" spans="2:20" x14ac:dyDescent="0.25">
      <c r="B375" s="205">
        <v>-0.14577138451893834</v>
      </c>
      <c r="N375" s="205">
        <v>-0.14577138451893834</v>
      </c>
      <c r="Q375" s="232"/>
      <c r="R375" s="235"/>
      <c r="S375" s="335"/>
      <c r="T375" s="333"/>
    </row>
    <row r="376" spans="2:20" x14ac:dyDescent="0.25">
      <c r="B376" s="205">
        <v>-0.14449696151249156</v>
      </c>
      <c r="N376" s="205">
        <v>-0.14449696151249156</v>
      </c>
      <c r="Q376" s="232"/>
      <c r="R376" s="235"/>
      <c r="S376" s="335"/>
      <c r="T376" s="333"/>
    </row>
    <row r="377" spans="2:20" x14ac:dyDescent="0.25">
      <c r="B377" s="205">
        <v>-0.14434523809523808</v>
      </c>
      <c r="N377" s="205">
        <v>-0.14434523809523808</v>
      </c>
      <c r="Q377" s="232"/>
      <c r="R377" s="235"/>
      <c r="S377" s="335"/>
      <c r="T377" s="333"/>
    </row>
    <row r="378" spans="2:20" x14ac:dyDescent="0.25">
      <c r="B378" s="205">
        <v>-0.14367660464938237</v>
      </c>
      <c r="N378" s="205">
        <v>-0.14367660464938237</v>
      </c>
      <c r="Q378" s="232"/>
      <c r="R378" s="235"/>
      <c r="S378" s="335"/>
      <c r="T378" s="333"/>
    </row>
    <row r="379" spans="2:20" x14ac:dyDescent="0.25">
      <c r="B379" s="205">
        <v>-0.14325750528541226</v>
      </c>
      <c r="N379" s="205">
        <v>-0.14325750528541226</v>
      </c>
      <c r="Q379" s="232"/>
      <c r="R379" s="235"/>
      <c r="S379" s="335"/>
      <c r="T379" s="333"/>
    </row>
    <row r="380" spans="2:20" x14ac:dyDescent="0.25">
      <c r="B380" s="205">
        <v>-0.14284856214914865</v>
      </c>
      <c r="N380" s="205">
        <v>-0.14284856214914865</v>
      </c>
      <c r="Q380" s="232"/>
      <c r="R380" s="235"/>
      <c r="S380" s="335"/>
      <c r="T380" s="333"/>
    </row>
    <row r="381" spans="2:20" x14ac:dyDescent="0.25">
      <c r="B381" s="205">
        <v>-0.1413095238095238</v>
      </c>
      <c r="N381" s="205">
        <v>-0.1413095238095238</v>
      </c>
      <c r="Q381" s="232"/>
      <c r="R381" s="235"/>
      <c r="S381" s="335"/>
      <c r="T381" s="333"/>
    </row>
    <row r="382" spans="2:20" x14ac:dyDescent="0.25">
      <c r="B382" s="205">
        <v>-0.13908796458890088</v>
      </c>
      <c r="N382" s="205">
        <v>-0.13908796458890088</v>
      </c>
      <c r="Q382" s="232"/>
      <c r="R382" s="235"/>
      <c r="S382" s="335"/>
      <c r="T382" s="333"/>
    </row>
    <row r="383" spans="2:20" x14ac:dyDescent="0.25">
      <c r="B383" s="205">
        <v>-0.13880482606565406</v>
      </c>
      <c r="N383" s="205">
        <v>-0.13880482606565406</v>
      </c>
      <c r="Q383" s="232"/>
      <c r="R383" s="235"/>
      <c r="S383" s="335"/>
      <c r="T383" s="333"/>
    </row>
    <row r="384" spans="2:20" x14ac:dyDescent="0.25">
      <c r="B384" s="205">
        <v>-0.13869752688172038</v>
      </c>
      <c r="N384" s="205">
        <v>-0.13869752688172038</v>
      </c>
      <c r="Q384" s="232"/>
      <c r="R384" s="235"/>
      <c r="S384" s="335"/>
      <c r="T384" s="333"/>
    </row>
    <row r="385" spans="2:20" x14ac:dyDescent="0.25">
      <c r="B385" s="205">
        <v>-0.13860074030069003</v>
      </c>
      <c r="N385" s="205">
        <v>-0.13860074030069003</v>
      </c>
      <c r="Q385" s="232"/>
      <c r="R385" s="235"/>
      <c r="S385" s="335"/>
      <c r="T385" s="333"/>
    </row>
    <row r="386" spans="2:20" x14ac:dyDescent="0.25">
      <c r="B386" s="205">
        <v>-0.13829758561643832</v>
      </c>
      <c r="N386" s="205">
        <v>-0.13829758561643832</v>
      </c>
      <c r="Q386" s="232"/>
      <c r="R386" s="235"/>
      <c r="S386" s="335"/>
      <c r="T386" s="333"/>
    </row>
    <row r="387" spans="2:20" x14ac:dyDescent="0.25">
      <c r="B387" s="205">
        <v>-0.138232060993768</v>
      </c>
      <c r="N387" s="205">
        <v>-0.138232060993768</v>
      </c>
      <c r="Q387" s="232"/>
      <c r="R387" s="235"/>
      <c r="S387" s="335"/>
      <c r="T387" s="333"/>
    </row>
    <row r="388" spans="2:20" x14ac:dyDescent="0.25">
      <c r="B388" s="205">
        <v>-0.13297292674452788</v>
      </c>
      <c r="N388" s="205">
        <v>-0.13297292674452788</v>
      </c>
      <c r="Q388" s="232"/>
      <c r="R388" s="235"/>
      <c r="S388" s="335"/>
      <c r="T388" s="333"/>
    </row>
    <row r="389" spans="2:20" x14ac:dyDescent="0.25">
      <c r="B389" s="205">
        <v>-0.13230928428125108</v>
      </c>
      <c r="N389" s="205">
        <v>-0.13230928428125108</v>
      </c>
      <c r="Q389" s="232"/>
      <c r="R389" s="235"/>
      <c r="S389" s="335"/>
      <c r="T389" s="333"/>
    </row>
    <row r="390" spans="2:20" x14ac:dyDescent="0.25">
      <c r="B390" s="205">
        <v>-0.13079957449631965</v>
      </c>
      <c r="N390" s="205">
        <v>-0.13079957449631965</v>
      </c>
      <c r="Q390" s="232"/>
      <c r="R390" s="235"/>
      <c r="S390" s="335"/>
      <c r="T390" s="333"/>
    </row>
    <row r="391" spans="2:20" x14ac:dyDescent="0.25">
      <c r="B391" s="205">
        <v>-0.13000581747709969</v>
      </c>
      <c r="N391" s="205">
        <v>-0.13000581747709969</v>
      </c>
      <c r="Q391" s="232"/>
      <c r="R391" s="235"/>
      <c r="S391" s="335"/>
      <c r="T391" s="333"/>
    </row>
    <row r="392" spans="2:20" x14ac:dyDescent="0.25">
      <c r="B392" s="205">
        <v>-0.12937062937062938</v>
      </c>
      <c r="N392" s="205">
        <v>-0.12937062937062938</v>
      </c>
      <c r="Q392" s="232"/>
      <c r="R392" s="235"/>
      <c r="S392" s="335"/>
      <c r="T392" s="333"/>
    </row>
    <row r="393" spans="2:20" x14ac:dyDescent="0.25">
      <c r="B393" s="205">
        <v>-0.12926829268292683</v>
      </c>
      <c r="N393" s="205">
        <v>-0.12926829268292683</v>
      </c>
      <c r="Q393" s="232"/>
      <c r="R393" s="235"/>
      <c r="S393" s="335"/>
      <c r="T393" s="333"/>
    </row>
    <row r="394" spans="2:20" x14ac:dyDescent="0.25">
      <c r="B394" s="205">
        <v>-0.12924281721613742</v>
      </c>
      <c r="N394" s="205">
        <v>-0.12924281721613742</v>
      </c>
      <c r="Q394" s="232"/>
      <c r="R394" s="235"/>
      <c r="S394" s="335"/>
      <c r="T394" s="333"/>
    </row>
    <row r="395" spans="2:20" x14ac:dyDescent="0.25">
      <c r="B395" s="205">
        <v>-0.12899643776393552</v>
      </c>
      <c r="N395" s="205">
        <v>-0.12899643776393552</v>
      </c>
      <c r="Q395" s="232"/>
      <c r="R395" s="235"/>
      <c r="S395" s="335"/>
      <c r="T395" s="333"/>
    </row>
    <row r="396" spans="2:20" x14ac:dyDescent="0.25">
      <c r="B396" s="205">
        <v>-0.12826899128268993</v>
      </c>
      <c r="N396" s="205">
        <v>-0.12826899128268993</v>
      </c>
      <c r="Q396" s="232"/>
      <c r="R396" s="235"/>
      <c r="S396" s="335"/>
      <c r="T396" s="333"/>
    </row>
    <row r="397" spans="2:20" x14ac:dyDescent="0.25">
      <c r="B397" s="205">
        <v>-0.12617183157309617</v>
      </c>
      <c r="N397" s="205">
        <v>-0.12617183157309617</v>
      </c>
      <c r="Q397" s="232"/>
      <c r="R397" s="235"/>
      <c r="S397" s="335"/>
      <c r="T397" s="333"/>
    </row>
    <row r="398" spans="2:20" x14ac:dyDescent="0.25">
      <c r="B398" s="205">
        <v>-0.12518828656412678</v>
      </c>
      <c r="N398" s="205">
        <v>-0.12518828656412678</v>
      </c>
      <c r="Q398" s="232"/>
      <c r="R398" s="235"/>
      <c r="S398" s="335"/>
      <c r="T398" s="333"/>
    </row>
    <row r="399" spans="2:20" x14ac:dyDescent="0.25">
      <c r="B399" s="205">
        <v>-0.1249028749028749</v>
      </c>
      <c r="N399" s="205">
        <v>-0.1249028749028749</v>
      </c>
      <c r="Q399" s="232"/>
      <c r="R399" s="235"/>
      <c r="S399" s="335"/>
      <c r="T399" s="333"/>
    </row>
    <row r="400" spans="2:20" x14ac:dyDescent="0.25">
      <c r="B400" s="205">
        <v>-0.12422712014144105</v>
      </c>
      <c r="N400" s="205">
        <v>-0.12422712014144105</v>
      </c>
      <c r="Q400" s="232"/>
      <c r="R400" s="235"/>
      <c r="S400" s="335"/>
      <c r="T400" s="333"/>
    </row>
    <row r="401" spans="2:20" x14ac:dyDescent="0.25">
      <c r="B401" s="205">
        <v>-0.12280701754385964</v>
      </c>
      <c r="N401" s="205">
        <v>-0.12280701754385964</v>
      </c>
      <c r="Q401" s="232"/>
      <c r="R401" s="235"/>
      <c r="S401" s="335"/>
      <c r="T401" s="333"/>
    </row>
    <row r="402" spans="2:20" x14ac:dyDescent="0.25">
      <c r="B402" s="205">
        <v>-0.11943716200047859</v>
      </c>
      <c r="N402" s="205">
        <v>-0.11943716200047859</v>
      </c>
      <c r="Q402" s="232"/>
      <c r="R402" s="235"/>
      <c r="S402" s="335"/>
      <c r="T402" s="333"/>
    </row>
    <row r="403" spans="2:20" x14ac:dyDescent="0.25">
      <c r="B403" s="205">
        <v>-0.11928384594570217</v>
      </c>
      <c r="N403" s="205">
        <v>-0.11928384594570217</v>
      </c>
      <c r="Q403" s="232"/>
      <c r="R403" s="235"/>
      <c r="S403" s="335"/>
      <c r="T403" s="333"/>
    </row>
    <row r="404" spans="2:20" x14ac:dyDescent="0.25">
      <c r="B404" s="205">
        <v>-0.11922174306334254</v>
      </c>
      <c r="N404" s="205">
        <v>-0.11922174306334254</v>
      </c>
      <c r="Q404" s="232"/>
      <c r="R404" s="235"/>
      <c r="S404" s="335"/>
      <c r="T404" s="333"/>
    </row>
    <row r="405" spans="2:20" x14ac:dyDescent="0.25">
      <c r="B405" s="205">
        <v>-0.11805101312474441</v>
      </c>
      <c r="N405" s="205">
        <v>-0.11805101312474441</v>
      </c>
      <c r="Q405" s="232"/>
      <c r="R405" s="235"/>
      <c r="S405" s="335"/>
      <c r="T405" s="333"/>
    </row>
    <row r="406" spans="2:20" x14ac:dyDescent="0.25">
      <c r="B406" s="205">
        <v>-0.11680096010919552</v>
      </c>
      <c r="N406" s="205">
        <v>-0.11680096010919552</v>
      </c>
      <c r="Q406" s="232"/>
      <c r="R406" s="235"/>
      <c r="S406" s="335"/>
      <c r="T406" s="333"/>
    </row>
    <row r="407" spans="2:20" x14ac:dyDescent="0.25">
      <c r="B407" s="205">
        <v>-0.11659192825112108</v>
      </c>
      <c r="N407" s="205">
        <v>-0.11659192825112108</v>
      </c>
      <c r="Q407" s="232"/>
      <c r="R407" s="235"/>
      <c r="S407" s="335"/>
      <c r="T407" s="333"/>
    </row>
    <row r="408" spans="2:20" x14ac:dyDescent="0.25">
      <c r="B408" s="205">
        <v>-0.11566373301240872</v>
      </c>
      <c r="N408" s="205">
        <v>-0.11566373301240872</v>
      </c>
      <c r="Q408" s="232"/>
      <c r="R408" s="235"/>
      <c r="S408" s="335"/>
      <c r="T408" s="333"/>
    </row>
    <row r="409" spans="2:20" x14ac:dyDescent="0.25">
      <c r="B409" s="205">
        <v>-0.11433178072375492</v>
      </c>
      <c r="N409" s="205">
        <v>-0.11433178072375492</v>
      </c>
      <c r="Q409" s="232"/>
      <c r="R409" s="235"/>
      <c r="S409" s="335"/>
      <c r="T409" s="333"/>
    </row>
    <row r="410" spans="2:20" x14ac:dyDescent="0.25">
      <c r="B410" s="205">
        <v>-0.11377405857740586</v>
      </c>
      <c r="N410" s="205">
        <v>-0.11377405857740586</v>
      </c>
      <c r="Q410" s="232"/>
      <c r="R410" s="235"/>
      <c r="S410" s="335"/>
      <c r="T410" s="333"/>
    </row>
    <row r="411" spans="2:20" x14ac:dyDescent="0.25">
      <c r="B411" s="205">
        <v>-0.11352156086795218</v>
      </c>
      <c r="N411" s="205">
        <v>-0.11352156086795218</v>
      </c>
      <c r="Q411" s="232"/>
      <c r="R411" s="235"/>
      <c r="S411" s="335"/>
      <c r="T411" s="333"/>
    </row>
    <row r="412" spans="2:20" x14ac:dyDescent="0.25">
      <c r="B412" s="205">
        <v>-0.11300121506682867</v>
      </c>
      <c r="N412" s="205">
        <v>-0.11300121506682867</v>
      </c>
      <c r="Q412" s="232"/>
      <c r="R412" s="235"/>
      <c r="S412" s="335"/>
      <c r="T412" s="333"/>
    </row>
    <row r="413" spans="2:20" x14ac:dyDescent="0.25">
      <c r="B413" s="205">
        <v>-0.11234590878604964</v>
      </c>
      <c r="N413" s="205">
        <v>-0.11234590878604964</v>
      </c>
      <c r="Q413" s="232"/>
      <c r="R413" s="235"/>
      <c r="S413" s="335"/>
      <c r="T413" s="333"/>
    </row>
    <row r="414" spans="2:20" x14ac:dyDescent="0.25">
      <c r="B414" s="205">
        <v>-0.11153846153846154</v>
      </c>
      <c r="N414" s="205">
        <v>-0.11153846153846154</v>
      </c>
      <c r="Q414" s="232"/>
      <c r="R414" s="235"/>
      <c r="S414" s="335"/>
      <c r="T414" s="333"/>
    </row>
    <row r="415" spans="2:20" x14ac:dyDescent="0.25">
      <c r="B415" s="205">
        <v>-0.11054016794084472</v>
      </c>
      <c r="N415" s="205">
        <v>-0.11054016794084472</v>
      </c>
      <c r="Q415" s="232"/>
      <c r="R415" s="235"/>
      <c r="S415" s="335"/>
      <c r="T415" s="333"/>
    </row>
    <row r="416" spans="2:20" x14ac:dyDescent="0.25">
      <c r="B416" s="205">
        <v>-0.10726593494115397</v>
      </c>
      <c r="N416" s="205">
        <v>-0.10726593494115397</v>
      </c>
      <c r="Q416" s="232"/>
      <c r="R416" s="235"/>
      <c r="S416" s="335"/>
      <c r="T416" s="333"/>
    </row>
    <row r="417" spans="2:20" x14ac:dyDescent="0.25">
      <c r="B417" s="205">
        <v>-0.10544023780928032</v>
      </c>
      <c r="N417" s="205">
        <v>-0.10544023780928032</v>
      </c>
      <c r="Q417" s="232"/>
      <c r="R417" s="235"/>
      <c r="S417" s="335"/>
      <c r="T417" s="333"/>
    </row>
    <row r="418" spans="2:20" x14ac:dyDescent="0.25">
      <c r="B418" s="205">
        <v>-0.10516867469879518</v>
      </c>
      <c r="N418" s="205">
        <v>-0.10516867469879518</v>
      </c>
      <c r="Q418" s="232"/>
      <c r="R418" s="235"/>
      <c r="S418" s="335"/>
      <c r="T418" s="333"/>
    </row>
    <row r="419" spans="2:20" x14ac:dyDescent="0.25">
      <c r="B419" s="205">
        <v>-0.10490693739424704</v>
      </c>
      <c r="N419" s="234">
        <v>-0.10490693739424704</v>
      </c>
      <c r="P419" s="231"/>
      <c r="Q419" s="232"/>
      <c r="R419" s="235"/>
      <c r="S419" s="335"/>
      <c r="T419" s="333"/>
    </row>
    <row r="420" spans="2:20" x14ac:dyDescent="0.25">
      <c r="B420" s="205">
        <v>-0.10485636988889049</v>
      </c>
      <c r="N420" s="205">
        <v>-0.10485636988889049</v>
      </c>
      <c r="P420" s="231"/>
      <c r="Q420" s="232"/>
      <c r="R420" s="235"/>
      <c r="S420" s="335"/>
      <c r="T420" s="333"/>
    </row>
    <row r="421" spans="2:20" x14ac:dyDescent="0.25">
      <c r="B421" s="205">
        <v>-0.10482273631840794</v>
      </c>
      <c r="N421" s="205">
        <v>-0.10482273631840794</v>
      </c>
      <c r="P421" s="231"/>
      <c r="Q421" s="232"/>
      <c r="R421" s="235"/>
      <c r="S421" s="335"/>
      <c r="T421" s="333"/>
    </row>
    <row r="422" spans="2:20" x14ac:dyDescent="0.25">
      <c r="B422" s="205">
        <v>-0.10482273631840794</v>
      </c>
      <c r="N422" s="205">
        <v>-0.10482273631840794</v>
      </c>
      <c r="P422" s="231"/>
      <c r="Q422" s="232"/>
      <c r="R422" s="235"/>
      <c r="S422" s="335"/>
      <c r="T422" s="333"/>
    </row>
    <row r="423" spans="2:20" x14ac:dyDescent="0.25">
      <c r="B423" s="205">
        <v>-0.10335268127869704</v>
      </c>
      <c r="N423" s="205">
        <v>-0.10335268127869704</v>
      </c>
      <c r="P423" s="231"/>
      <c r="Q423" s="232"/>
      <c r="R423" s="235"/>
      <c r="S423" s="335"/>
      <c r="T423" s="333"/>
    </row>
    <row r="424" spans="2:20" x14ac:dyDescent="0.25">
      <c r="B424" s="205">
        <v>-0.10248447204968944</v>
      </c>
      <c r="N424" s="205">
        <v>-0.10248447204968944</v>
      </c>
      <c r="P424" s="231"/>
      <c r="Q424" s="232"/>
      <c r="R424" s="235"/>
      <c r="S424" s="335"/>
      <c r="T424" s="333"/>
    </row>
    <row r="425" spans="2:20" x14ac:dyDescent="0.25">
      <c r="B425" s="205">
        <v>-0.10166678110921701</v>
      </c>
      <c r="N425" s="205">
        <v>-0.10166678110921701</v>
      </c>
      <c r="P425" s="231"/>
      <c r="Q425" s="232"/>
      <c r="R425" s="235"/>
      <c r="S425" s="335"/>
      <c r="T425" s="333"/>
    </row>
    <row r="426" spans="2:20" x14ac:dyDescent="0.25">
      <c r="B426" s="205">
        <v>-9.8150179497407258E-2</v>
      </c>
      <c r="N426" s="205">
        <v>-9.8150179497407258E-2</v>
      </c>
      <c r="P426" s="231"/>
      <c r="Q426" s="232"/>
      <c r="R426" s="235"/>
      <c r="S426" s="335"/>
      <c r="T426" s="333"/>
    </row>
    <row r="427" spans="2:20" x14ac:dyDescent="0.25">
      <c r="B427" s="205">
        <v>-9.8081023454157784E-2</v>
      </c>
      <c r="N427" s="205">
        <v>-9.8081023454157784E-2</v>
      </c>
      <c r="P427" s="231"/>
      <c r="Q427" s="232"/>
      <c r="R427" s="235"/>
      <c r="S427" s="335"/>
      <c r="T427" s="333"/>
    </row>
    <row r="428" spans="2:20" x14ac:dyDescent="0.25">
      <c r="B428" s="205">
        <v>-9.7560975609756101E-2</v>
      </c>
      <c r="N428" s="205">
        <v>-9.7560975609756101E-2</v>
      </c>
      <c r="P428" s="231"/>
      <c r="Q428" s="232"/>
      <c r="R428" s="235"/>
      <c r="S428" s="335"/>
      <c r="T428" s="333"/>
    </row>
    <row r="429" spans="2:20" x14ac:dyDescent="0.25">
      <c r="B429" s="205">
        <v>-9.6371139904039227E-2</v>
      </c>
      <c r="N429" s="205">
        <v>-9.6371139904039227E-2</v>
      </c>
      <c r="P429" s="231"/>
      <c r="Q429" s="232"/>
      <c r="R429" s="235"/>
      <c r="S429" s="335"/>
      <c r="T429" s="333"/>
    </row>
    <row r="430" spans="2:20" x14ac:dyDescent="0.25">
      <c r="B430" s="205">
        <v>-9.6296296296296297E-2</v>
      </c>
      <c r="N430" s="205">
        <v>-9.6296296296296297E-2</v>
      </c>
      <c r="P430" s="231"/>
      <c r="Q430" s="232"/>
      <c r="R430" s="235"/>
      <c r="S430" s="335"/>
      <c r="T430" s="333"/>
    </row>
    <row r="431" spans="2:20" x14ac:dyDescent="0.25">
      <c r="B431" s="205">
        <v>-9.3558657849620377E-2</v>
      </c>
      <c r="N431" s="205">
        <v>-9.3558657849620377E-2</v>
      </c>
      <c r="P431" s="231"/>
      <c r="Q431" s="232"/>
      <c r="R431" s="235"/>
      <c r="S431" s="335"/>
      <c r="T431" s="333"/>
    </row>
    <row r="432" spans="2:20" x14ac:dyDescent="0.25">
      <c r="B432" s="205">
        <v>-9.2121438674479694E-2</v>
      </c>
      <c r="N432" s="205">
        <v>-9.2121438674479694E-2</v>
      </c>
      <c r="P432" s="231"/>
      <c r="Q432" s="232"/>
      <c r="R432" s="235"/>
      <c r="S432" s="335"/>
      <c r="T432" s="333"/>
    </row>
    <row r="433" spans="2:20" x14ac:dyDescent="0.25">
      <c r="B433" s="205">
        <v>-9.2026683173118184E-2</v>
      </c>
      <c r="N433" s="205">
        <v>-9.2026683173118184E-2</v>
      </c>
      <c r="P433" s="231"/>
      <c r="Q433" s="232"/>
      <c r="R433" s="235"/>
      <c r="S433" s="335"/>
      <c r="T433" s="333"/>
    </row>
    <row r="434" spans="2:20" x14ac:dyDescent="0.25">
      <c r="B434" s="205">
        <v>-8.9311050369297304E-2</v>
      </c>
      <c r="N434" s="205">
        <v>-8.9311050369297304E-2</v>
      </c>
      <c r="P434" s="231"/>
      <c r="Q434" s="232"/>
      <c r="R434" s="235"/>
      <c r="S434" s="335"/>
      <c r="T434" s="333"/>
    </row>
    <row r="435" spans="2:20" x14ac:dyDescent="0.25">
      <c r="B435" s="205">
        <v>-8.846124794352217E-2</v>
      </c>
      <c r="N435" s="205">
        <v>-8.846124794352217E-2</v>
      </c>
      <c r="P435" s="231"/>
      <c r="Q435" s="232"/>
      <c r="R435" s="235"/>
      <c r="S435" s="335"/>
      <c r="T435" s="333"/>
    </row>
    <row r="436" spans="2:20" x14ac:dyDescent="0.25">
      <c r="B436" s="205">
        <v>-8.7890922959572848E-2</v>
      </c>
      <c r="N436" s="205">
        <v>-8.7890922959572848E-2</v>
      </c>
      <c r="P436" s="231"/>
      <c r="Q436" s="232"/>
      <c r="R436" s="235"/>
      <c r="S436" s="335"/>
      <c r="T436" s="333"/>
    </row>
    <row r="437" spans="2:20" x14ac:dyDescent="0.25">
      <c r="B437" s="205">
        <v>-8.5696137763113786E-2</v>
      </c>
      <c r="N437" s="205">
        <v>-8.5696137763113786E-2</v>
      </c>
      <c r="P437" s="231"/>
      <c r="Q437" s="232"/>
      <c r="R437" s="235"/>
      <c r="S437" s="335"/>
      <c r="T437" s="333"/>
    </row>
    <row r="438" spans="2:20" x14ac:dyDescent="0.25">
      <c r="B438" s="205">
        <v>-8.3537603392987714E-2</v>
      </c>
      <c r="N438" s="205">
        <v>-8.3537603392987714E-2</v>
      </c>
      <c r="P438" s="231"/>
      <c r="Q438" s="232"/>
      <c r="R438" s="235"/>
      <c r="S438" s="335"/>
      <c r="T438" s="333"/>
    </row>
    <row r="439" spans="2:20" x14ac:dyDescent="0.25">
      <c r="B439" s="205">
        <v>-8.328933333333334E-2</v>
      </c>
      <c r="N439" s="205">
        <v>-8.328933333333334E-2</v>
      </c>
      <c r="P439" s="231"/>
      <c r="Q439" s="232"/>
      <c r="R439" s="235"/>
      <c r="S439" s="335"/>
      <c r="T439" s="333"/>
    </row>
    <row r="440" spans="2:20" x14ac:dyDescent="0.25">
      <c r="B440" s="205">
        <v>-8.3227732969803167E-2</v>
      </c>
      <c r="N440" s="205">
        <v>-8.3227732969803167E-2</v>
      </c>
      <c r="P440" s="231"/>
      <c r="Q440" s="232"/>
      <c r="R440" s="235"/>
      <c r="S440" s="335"/>
      <c r="T440" s="333"/>
    </row>
    <row r="441" spans="2:20" x14ac:dyDescent="0.25">
      <c r="B441" s="205">
        <v>-8.2550741687727025E-2</v>
      </c>
      <c r="N441" s="205">
        <v>-8.2550741687727025E-2</v>
      </c>
      <c r="P441" s="231"/>
      <c r="Q441" s="232"/>
      <c r="R441" s="235"/>
      <c r="S441" s="335"/>
      <c r="T441" s="333"/>
    </row>
    <row r="442" spans="2:20" x14ac:dyDescent="0.25">
      <c r="B442" s="205">
        <v>-8.1736366182253301E-2</v>
      </c>
      <c r="N442" s="205">
        <v>-8.1736366182253301E-2</v>
      </c>
      <c r="P442" s="231"/>
      <c r="Q442" s="232"/>
      <c r="R442" s="235"/>
      <c r="S442" s="335"/>
      <c r="T442" s="333"/>
    </row>
    <row r="443" spans="2:20" x14ac:dyDescent="0.25">
      <c r="B443" s="205">
        <v>-8.1646937500000058E-2</v>
      </c>
      <c r="N443" s="205">
        <v>-8.1646937500000058E-2</v>
      </c>
      <c r="P443" s="231"/>
      <c r="Q443" s="232"/>
      <c r="R443" s="235"/>
      <c r="S443" s="335"/>
      <c r="T443" s="333"/>
    </row>
    <row r="444" spans="2:20" x14ac:dyDescent="0.25">
      <c r="B444" s="205">
        <v>-8.0752080373452412E-2</v>
      </c>
      <c r="N444" s="205">
        <v>-8.0752080373452412E-2</v>
      </c>
      <c r="P444" s="231"/>
      <c r="Q444" s="232"/>
      <c r="R444" s="235"/>
      <c r="S444" s="335"/>
      <c r="T444" s="333"/>
    </row>
    <row r="445" spans="2:20" x14ac:dyDescent="0.25">
      <c r="B445" s="205">
        <v>-8.0190551806272325E-2</v>
      </c>
      <c r="N445" s="205">
        <v>-8.0190551806272325E-2</v>
      </c>
      <c r="P445" s="231"/>
      <c r="Q445" s="232"/>
      <c r="R445" s="235"/>
      <c r="S445" s="335"/>
      <c r="T445" s="333"/>
    </row>
    <row r="446" spans="2:20" x14ac:dyDescent="0.25">
      <c r="B446" s="205">
        <v>-7.917815674891146E-2</v>
      </c>
      <c r="N446" s="205">
        <v>-7.917815674891146E-2</v>
      </c>
      <c r="P446" s="231"/>
      <c r="Q446" s="232"/>
      <c r="R446" s="235"/>
      <c r="S446" s="335"/>
      <c r="T446" s="333"/>
    </row>
    <row r="447" spans="2:20" x14ac:dyDescent="0.25">
      <c r="B447" s="205">
        <v>-7.8506836884758596E-2</v>
      </c>
      <c r="N447" s="205">
        <v>-7.8506836884758596E-2</v>
      </c>
      <c r="P447" s="231"/>
      <c r="Q447" s="232"/>
      <c r="R447" s="235"/>
      <c r="S447" s="335"/>
      <c r="T447" s="333"/>
    </row>
    <row r="448" spans="2:20" x14ac:dyDescent="0.25">
      <c r="B448" s="205">
        <v>-7.8468298807281858E-2</v>
      </c>
      <c r="N448" s="205">
        <v>-7.8468298807281858E-2</v>
      </c>
      <c r="P448" s="231"/>
      <c r="Q448" s="232"/>
      <c r="R448" s="235"/>
      <c r="S448" s="335"/>
      <c r="T448" s="333"/>
    </row>
    <row r="449" spans="2:20" x14ac:dyDescent="0.25">
      <c r="B449" s="205">
        <v>-7.7575869384743104E-2</v>
      </c>
      <c r="N449" s="205">
        <v>-7.7575869384743104E-2</v>
      </c>
      <c r="P449" s="231"/>
      <c r="Q449" s="232"/>
      <c r="R449" s="235"/>
      <c r="S449" s="335"/>
      <c r="T449" s="333"/>
    </row>
    <row r="450" spans="2:20" x14ac:dyDescent="0.25">
      <c r="B450" s="205">
        <v>-7.7291168209716016E-2</v>
      </c>
      <c r="N450" s="205">
        <v>-7.7291168209716016E-2</v>
      </c>
      <c r="P450" s="231"/>
      <c r="Q450" s="232"/>
      <c r="R450" s="235"/>
      <c r="S450" s="335"/>
      <c r="T450" s="333"/>
    </row>
    <row r="451" spans="2:20" x14ac:dyDescent="0.25">
      <c r="B451" s="205">
        <v>-7.6505834505751741E-2</v>
      </c>
      <c r="N451" s="205">
        <v>-7.6505834505751741E-2</v>
      </c>
      <c r="P451" s="231"/>
      <c r="Q451" s="232"/>
      <c r="R451" s="235"/>
      <c r="S451" s="335"/>
      <c r="T451" s="333"/>
    </row>
    <row r="452" spans="2:20" x14ac:dyDescent="0.25">
      <c r="B452" s="205">
        <v>-7.6364334633293104E-2</v>
      </c>
      <c r="N452" s="205">
        <v>-7.6364334633293104E-2</v>
      </c>
      <c r="P452" s="231"/>
      <c r="Q452" s="232"/>
      <c r="R452" s="235"/>
      <c r="S452" s="335"/>
      <c r="T452" s="333"/>
    </row>
    <row r="453" spans="2:20" x14ac:dyDescent="0.25">
      <c r="B453" s="205">
        <v>-7.6364334633293104E-2</v>
      </c>
      <c r="N453" s="205">
        <v>-7.6364334633293104E-2</v>
      </c>
      <c r="P453" s="231"/>
      <c r="Q453" s="232"/>
      <c r="R453" s="235"/>
      <c r="S453" s="335"/>
      <c r="T453" s="333"/>
    </row>
    <row r="454" spans="2:20" x14ac:dyDescent="0.25">
      <c r="B454" s="205">
        <v>-7.6364334633293104E-2</v>
      </c>
      <c r="N454" s="205">
        <v>-7.6364334633293104E-2</v>
      </c>
      <c r="P454" s="231"/>
      <c r="Q454" s="232"/>
      <c r="R454" s="235"/>
      <c r="S454" s="335"/>
      <c r="T454" s="333"/>
    </row>
    <row r="455" spans="2:20" x14ac:dyDescent="0.25">
      <c r="B455" s="205">
        <v>-7.6364334633293104E-2</v>
      </c>
      <c r="N455" s="205">
        <v>-7.6364334633293104E-2</v>
      </c>
      <c r="P455" s="231"/>
      <c r="Q455" s="232"/>
      <c r="R455" s="235"/>
      <c r="S455" s="335"/>
      <c r="T455" s="333"/>
    </row>
    <row r="456" spans="2:20" x14ac:dyDescent="0.25">
      <c r="B456" s="205">
        <v>-7.6364334633293104E-2</v>
      </c>
      <c r="N456" s="205">
        <v>-7.6364334633293104E-2</v>
      </c>
      <c r="P456" s="231"/>
      <c r="Q456" s="232"/>
      <c r="R456" s="235"/>
      <c r="S456" s="335"/>
      <c r="T456" s="333"/>
    </row>
    <row r="457" spans="2:20" x14ac:dyDescent="0.25">
      <c r="B457" s="205">
        <v>-7.6360698454387047E-2</v>
      </c>
      <c r="N457" s="205">
        <v>-7.6360698454387047E-2</v>
      </c>
      <c r="P457" s="231"/>
      <c r="Q457" s="232"/>
      <c r="R457" s="235"/>
      <c r="S457" s="335"/>
      <c r="T457" s="333"/>
    </row>
    <row r="458" spans="2:20" x14ac:dyDescent="0.25">
      <c r="B458" s="205">
        <v>-7.5346964720839071E-2</v>
      </c>
      <c r="N458" s="205">
        <v>-7.5346964720839071E-2</v>
      </c>
      <c r="P458" s="231"/>
      <c r="Q458" s="232"/>
      <c r="R458" s="235"/>
      <c r="S458" s="335"/>
      <c r="T458" s="333"/>
    </row>
    <row r="459" spans="2:20" x14ac:dyDescent="0.25">
      <c r="B459" s="205">
        <v>-7.4358974358974358E-2</v>
      </c>
      <c r="N459" s="205">
        <v>-7.4358974358974358E-2</v>
      </c>
      <c r="P459" s="231"/>
      <c r="Q459" s="232"/>
      <c r="R459" s="235"/>
      <c r="S459" s="335"/>
      <c r="T459" s="333"/>
    </row>
    <row r="460" spans="2:20" x14ac:dyDescent="0.25">
      <c r="B460" s="205">
        <v>-7.433925210702888E-2</v>
      </c>
      <c r="N460" s="205">
        <v>-7.433925210702888E-2</v>
      </c>
      <c r="P460" s="231"/>
      <c r="Q460" s="232"/>
      <c r="R460" s="235"/>
      <c r="S460" s="335"/>
      <c r="T460" s="333"/>
    </row>
    <row r="461" spans="2:20" x14ac:dyDescent="0.25">
      <c r="B461" s="205">
        <v>-7.32455349088941E-2</v>
      </c>
      <c r="N461" s="205">
        <v>-7.32455349088941E-2</v>
      </c>
      <c r="P461" s="231"/>
      <c r="Q461" s="232"/>
      <c r="R461" s="235"/>
      <c r="S461" s="335"/>
      <c r="T461" s="333"/>
    </row>
    <row r="462" spans="2:20" x14ac:dyDescent="0.25">
      <c r="B462" s="205">
        <v>-7.3058366558064511E-2</v>
      </c>
      <c r="N462" s="205">
        <v>-7.3058366558064511E-2</v>
      </c>
      <c r="P462" s="231"/>
      <c r="Q462" s="232"/>
      <c r="R462" s="235"/>
      <c r="S462" s="335"/>
      <c r="T462" s="333"/>
    </row>
    <row r="463" spans="2:20" x14ac:dyDescent="0.25">
      <c r="B463" s="205">
        <v>-7.2805007690940768E-2</v>
      </c>
      <c r="N463" s="205">
        <v>-7.2805007690940768E-2</v>
      </c>
      <c r="P463" s="231"/>
      <c r="Q463" s="232"/>
      <c r="R463" s="235"/>
      <c r="S463" s="335"/>
      <c r="T463" s="333"/>
    </row>
    <row r="464" spans="2:20" x14ac:dyDescent="0.25">
      <c r="B464" s="205">
        <v>-7.2224218469277762E-2</v>
      </c>
      <c r="N464" s="205">
        <v>-7.2224218469277762E-2</v>
      </c>
      <c r="P464" s="231"/>
      <c r="Q464" s="232"/>
      <c r="R464" s="235"/>
      <c r="S464" s="335"/>
      <c r="T464" s="333"/>
    </row>
    <row r="465" spans="2:20" x14ac:dyDescent="0.25">
      <c r="B465" s="205">
        <v>-7.1080981027302176E-2</v>
      </c>
      <c r="N465" s="205">
        <v>-7.1080981027302176E-2</v>
      </c>
      <c r="P465" s="231"/>
      <c r="Q465" s="232"/>
      <c r="R465" s="235"/>
      <c r="S465" s="335"/>
      <c r="T465" s="333"/>
    </row>
    <row r="466" spans="2:20" x14ac:dyDescent="0.25">
      <c r="B466" s="205">
        <v>-7.0862784764035597E-2</v>
      </c>
      <c r="N466" s="205">
        <v>-7.0862784764035597E-2</v>
      </c>
      <c r="P466" s="231"/>
      <c r="Q466" s="232"/>
      <c r="R466" s="235"/>
      <c r="S466" s="335"/>
      <c r="T466" s="333"/>
    </row>
    <row r="467" spans="2:20" x14ac:dyDescent="0.25">
      <c r="B467" s="205">
        <v>-6.9470978161881192E-2</v>
      </c>
      <c r="N467" s="205">
        <v>-6.9470978161881192E-2</v>
      </c>
      <c r="P467" s="231"/>
      <c r="Q467" s="232"/>
      <c r="R467" s="235"/>
      <c r="S467" s="335"/>
      <c r="T467" s="333"/>
    </row>
    <row r="468" spans="2:20" x14ac:dyDescent="0.25">
      <c r="B468" s="205">
        <v>-6.9041991924629884E-2</v>
      </c>
      <c r="N468" s="205">
        <v>-6.9041991924629884E-2</v>
      </c>
      <c r="P468" s="231"/>
      <c r="Q468" s="232"/>
      <c r="R468" s="235"/>
      <c r="S468" s="335"/>
      <c r="T468" s="333"/>
    </row>
    <row r="469" spans="2:20" x14ac:dyDescent="0.25">
      <c r="B469" s="205">
        <v>-6.9038607115821354E-2</v>
      </c>
      <c r="N469" s="205">
        <v>-6.9038607115821354E-2</v>
      </c>
      <c r="P469" s="231"/>
      <c r="Q469" s="232"/>
      <c r="R469" s="235"/>
      <c r="S469" s="335"/>
      <c r="T469" s="333"/>
    </row>
    <row r="470" spans="2:20" x14ac:dyDescent="0.25">
      <c r="B470" s="205">
        <v>-6.8989735278227979E-2</v>
      </c>
      <c r="N470" s="205">
        <v>-6.8989735278227979E-2</v>
      </c>
      <c r="P470" s="231"/>
      <c r="Q470" s="232"/>
      <c r="R470" s="235"/>
      <c r="S470" s="335"/>
      <c r="T470" s="333"/>
    </row>
    <row r="471" spans="2:20" x14ac:dyDescent="0.25">
      <c r="B471" s="205">
        <v>-6.8757062146892658E-2</v>
      </c>
      <c r="N471" s="205">
        <v>-6.8757062146892658E-2</v>
      </c>
      <c r="P471" s="231"/>
      <c r="Q471" s="232"/>
      <c r="R471" s="235"/>
      <c r="S471" s="335"/>
      <c r="T471" s="333"/>
    </row>
    <row r="472" spans="2:20" x14ac:dyDescent="0.25">
      <c r="B472" s="205">
        <v>-6.8694196428571427E-2</v>
      </c>
      <c r="N472" s="205">
        <v>-6.8694196428571427E-2</v>
      </c>
      <c r="P472" s="231"/>
      <c r="Q472" s="232"/>
      <c r="R472" s="235"/>
      <c r="S472" s="335"/>
      <c r="T472" s="333"/>
    </row>
    <row r="473" spans="2:20" x14ac:dyDescent="0.25">
      <c r="B473" s="205">
        <v>-6.8150864326872715E-2</v>
      </c>
      <c r="N473" s="205">
        <v>-6.8150864326872715E-2</v>
      </c>
      <c r="P473" s="231"/>
      <c r="Q473" s="232"/>
      <c r="R473" s="235"/>
      <c r="S473" s="335"/>
      <c r="T473" s="333"/>
    </row>
    <row r="474" spans="2:20" x14ac:dyDescent="0.25">
      <c r="B474" s="205">
        <v>-6.7914011781097822E-2</v>
      </c>
      <c r="N474" s="205">
        <v>-6.7914011781097822E-2</v>
      </c>
      <c r="P474" s="231"/>
      <c r="Q474" s="232"/>
      <c r="R474" s="235"/>
      <c r="S474" s="335"/>
      <c r="T474" s="333"/>
    </row>
    <row r="475" spans="2:20" x14ac:dyDescent="0.25">
      <c r="B475" s="205">
        <v>-6.5169152512703818E-2</v>
      </c>
      <c r="N475" s="205">
        <v>-6.5169152512703818E-2</v>
      </c>
      <c r="P475" s="231"/>
      <c r="Q475" s="232"/>
      <c r="R475" s="235"/>
      <c r="S475" s="335"/>
      <c r="T475" s="333"/>
    </row>
    <row r="476" spans="2:20" x14ac:dyDescent="0.25">
      <c r="B476" s="205">
        <v>-6.3810845044936365E-2</v>
      </c>
      <c r="N476" s="205">
        <v>-6.3810845044936365E-2</v>
      </c>
      <c r="P476" s="231"/>
      <c r="Q476" s="232"/>
      <c r="R476" s="235"/>
      <c r="S476" s="335"/>
      <c r="T476" s="333"/>
    </row>
    <row r="477" spans="2:20" x14ac:dyDescent="0.25">
      <c r="B477" s="205">
        <v>-6.3748898196903617E-2</v>
      </c>
      <c r="N477" s="205">
        <v>-6.3748898196903617E-2</v>
      </c>
      <c r="P477" s="231"/>
      <c r="Q477" s="232"/>
      <c r="R477" s="235"/>
      <c r="S477" s="335"/>
      <c r="T477" s="333"/>
    </row>
    <row r="478" spans="2:20" x14ac:dyDescent="0.25">
      <c r="B478" s="205">
        <v>-6.0172385753781102E-2</v>
      </c>
      <c r="N478" s="205">
        <v>-6.0172385753781102E-2</v>
      </c>
      <c r="P478" s="231"/>
      <c r="Q478" s="232"/>
      <c r="R478" s="235"/>
      <c r="S478" s="335"/>
      <c r="T478" s="333"/>
    </row>
    <row r="479" spans="2:20" x14ac:dyDescent="0.25">
      <c r="B479" s="205">
        <v>-5.9510033322627949E-2</v>
      </c>
      <c r="N479" s="205">
        <v>-5.9510033322627949E-2</v>
      </c>
      <c r="P479" s="231"/>
      <c r="Q479" s="232"/>
      <c r="R479" s="235"/>
      <c r="S479" s="335"/>
      <c r="T479" s="333"/>
    </row>
    <row r="480" spans="2:20" x14ac:dyDescent="0.25">
      <c r="B480" s="205">
        <v>-5.9147387672756756E-2</v>
      </c>
      <c r="N480" s="205">
        <v>-5.9147387672756756E-2</v>
      </c>
      <c r="P480" s="231"/>
      <c r="Q480" s="232"/>
      <c r="R480" s="235"/>
      <c r="S480" s="335"/>
      <c r="T480" s="333"/>
    </row>
    <row r="481" spans="2:20" x14ac:dyDescent="0.25">
      <c r="B481" s="205">
        <v>-5.7427675236840933E-2</v>
      </c>
      <c r="N481" s="205">
        <v>-5.7427675236840933E-2</v>
      </c>
      <c r="P481" s="231"/>
      <c r="Q481" s="232"/>
      <c r="R481" s="235"/>
      <c r="S481" s="335"/>
      <c r="T481" s="333"/>
    </row>
    <row r="482" spans="2:20" x14ac:dyDescent="0.25">
      <c r="B482" s="205">
        <v>-5.7357702074672036E-2</v>
      </c>
      <c r="N482" s="205">
        <v>-5.7357702074672036E-2</v>
      </c>
      <c r="P482" s="231"/>
      <c r="Q482" s="232"/>
      <c r="R482" s="235"/>
      <c r="S482" s="335"/>
      <c r="T482" s="333"/>
    </row>
    <row r="483" spans="2:20" x14ac:dyDescent="0.25">
      <c r="B483" s="205">
        <v>-5.6184486373165615E-2</v>
      </c>
      <c r="N483" s="205">
        <v>-5.6184486373165615E-2</v>
      </c>
      <c r="P483" s="231"/>
      <c r="Q483" s="232"/>
      <c r="R483" s="235"/>
      <c r="S483" s="335"/>
      <c r="T483" s="333"/>
    </row>
    <row r="484" spans="2:20" x14ac:dyDescent="0.25">
      <c r="B484" s="205">
        <v>-5.5472999443210852E-2</v>
      </c>
      <c r="N484" s="205">
        <v>-5.5472999443210852E-2</v>
      </c>
      <c r="P484" s="231"/>
      <c r="Q484" s="232"/>
      <c r="R484" s="235"/>
      <c r="S484" s="335"/>
      <c r="T484" s="333"/>
    </row>
    <row r="485" spans="2:20" x14ac:dyDescent="0.25">
      <c r="B485" s="205">
        <v>-5.525860577754714E-2</v>
      </c>
      <c r="N485" s="205">
        <v>-5.525860577754714E-2</v>
      </c>
      <c r="P485" s="231"/>
      <c r="Q485" s="232"/>
      <c r="R485" s="235"/>
      <c r="S485" s="335"/>
      <c r="T485" s="333"/>
    </row>
    <row r="486" spans="2:20" x14ac:dyDescent="0.25">
      <c r="B486" s="205">
        <v>-5.4737633075986794E-2</v>
      </c>
      <c r="N486" s="230">
        <v>-5.4737633075986794E-2</v>
      </c>
      <c r="O486" s="229"/>
      <c r="P486" s="231"/>
      <c r="Q486" s="232"/>
      <c r="R486" s="235"/>
      <c r="S486" s="335"/>
      <c r="T486" s="333"/>
    </row>
    <row r="487" spans="2:20" x14ac:dyDescent="0.25">
      <c r="B487" s="205">
        <v>-5.4446661776697797E-2</v>
      </c>
      <c r="N487" s="205">
        <v>-5.4446661776697797E-2</v>
      </c>
      <c r="O487" s="229"/>
      <c r="P487" s="231"/>
      <c r="Q487" s="232"/>
      <c r="R487" s="235"/>
      <c r="S487" s="335"/>
      <c r="T487" s="333"/>
    </row>
    <row r="488" spans="2:20" x14ac:dyDescent="0.25">
      <c r="B488" s="205">
        <v>-5.4367470817120622E-2</v>
      </c>
      <c r="N488" s="205">
        <v>-5.4367470817120622E-2</v>
      </c>
      <c r="O488" s="229"/>
      <c r="P488" s="231"/>
      <c r="Q488" s="232"/>
      <c r="R488" s="235"/>
      <c r="S488" s="335"/>
      <c r="T488" s="333"/>
    </row>
    <row r="489" spans="2:20" x14ac:dyDescent="0.25">
      <c r="B489" s="205">
        <v>-5.3636363636363635E-2</v>
      </c>
      <c r="N489" s="205">
        <v>-5.3636363636363635E-2</v>
      </c>
      <c r="O489" s="229"/>
      <c r="P489" s="231"/>
      <c r="Q489" s="232"/>
      <c r="R489" s="235"/>
      <c r="S489" s="335"/>
      <c r="T489" s="333"/>
    </row>
    <row r="490" spans="2:20" x14ac:dyDescent="0.25">
      <c r="B490" s="205">
        <v>-5.3546767620747025E-2</v>
      </c>
      <c r="N490" s="205">
        <v>-5.3546767620747025E-2</v>
      </c>
      <c r="O490" s="229"/>
      <c r="P490" s="231"/>
      <c r="Q490" s="232"/>
      <c r="R490" s="235"/>
      <c r="S490" s="335"/>
      <c r="T490" s="333"/>
    </row>
    <row r="491" spans="2:20" x14ac:dyDescent="0.25">
      <c r="B491" s="205">
        <v>-5.2345811830758628E-2</v>
      </c>
      <c r="N491" s="205">
        <v>-5.2345811830758628E-2</v>
      </c>
      <c r="O491" s="229"/>
      <c r="P491" s="231"/>
      <c r="Q491" s="232"/>
      <c r="R491" s="235"/>
      <c r="S491" s="335"/>
      <c r="T491" s="333"/>
    </row>
    <row r="492" spans="2:20" x14ac:dyDescent="0.25">
      <c r="B492" s="205">
        <v>-5.2145209580838327E-2</v>
      </c>
      <c r="N492" s="205">
        <v>-5.2145209580838327E-2</v>
      </c>
      <c r="O492" s="229"/>
      <c r="P492" s="231"/>
      <c r="Q492" s="232"/>
      <c r="R492" s="235"/>
      <c r="S492" s="335"/>
      <c r="T492" s="333"/>
    </row>
    <row r="493" spans="2:20" x14ac:dyDescent="0.25">
      <c r="B493" s="205">
        <v>-5.1623785679188849E-2</v>
      </c>
      <c r="N493" s="205">
        <v>-5.1623785679188849E-2</v>
      </c>
      <c r="O493" s="229"/>
      <c r="P493" s="231"/>
      <c r="Q493" s="232"/>
      <c r="R493" s="235"/>
      <c r="S493" s="335"/>
      <c r="T493" s="333"/>
    </row>
    <row r="494" spans="2:20" x14ac:dyDescent="0.25">
      <c r="B494" s="205">
        <v>-5.0538187866446434E-2</v>
      </c>
      <c r="N494" s="205">
        <v>-5.0538187866446434E-2</v>
      </c>
      <c r="O494" s="229"/>
      <c r="P494" s="231"/>
      <c r="Q494" s="232"/>
      <c r="R494" s="235"/>
      <c r="S494" s="335"/>
      <c r="T494" s="333"/>
    </row>
    <row r="495" spans="2:20" x14ac:dyDescent="0.25">
      <c r="B495" s="205">
        <v>-5.027752722096638E-2</v>
      </c>
      <c r="N495" s="205">
        <v>-5.027752722096638E-2</v>
      </c>
      <c r="O495" s="229"/>
      <c r="P495" s="231"/>
      <c r="Q495" s="232"/>
      <c r="R495" s="235"/>
      <c r="S495" s="335"/>
      <c r="T495" s="333"/>
    </row>
    <row r="496" spans="2:20" x14ac:dyDescent="0.25">
      <c r="B496" s="205">
        <v>-4.9485523264880094E-2</v>
      </c>
      <c r="N496" s="205">
        <v>-4.9485523264880094E-2</v>
      </c>
      <c r="O496" s="229"/>
      <c r="P496" s="231"/>
      <c r="Q496" s="232"/>
      <c r="R496" s="235"/>
      <c r="S496" s="335"/>
      <c r="T496" s="333"/>
    </row>
    <row r="497" spans="2:20" x14ac:dyDescent="0.25">
      <c r="B497" s="205">
        <v>-4.8575252976973397E-2</v>
      </c>
      <c r="N497" s="205">
        <v>-4.8575252976973397E-2</v>
      </c>
      <c r="O497" s="229"/>
      <c r="P497" s="231"/>
      <c r="Q497" s="232"/>
      <c r="R497" s="235"/>
      <c r="S497" s="335"/>
      <c r="T497" s="333"/>
    </row>
    <row r="498" spans="2:20" x14ac:dyDescent="0.25">
      <c r="B498" s="205">
        <v>-4.4258775899231821E-2</v>
      </c>
      <c r="N498" s="205">
        <v>-4.4258775899231821E-2</v>
      </c>
      <c r="O498" s="229"/>
      <c r="P498" s="231"/>
      <c r="Q498" s="232"/>
      <c r="R498" s="235"/>
      <c r="S498" s="335"/>
      <c r="T498" s="333"/>
    </row>
    <row r="499" spans="2:20" x14ac:dyDescent="0.25">
      <c r="B499" s="205">
        <v>-4.4225667335191579E-2</v>
      </c>
      <c r="N499" s="205">
        <v>-4.4225667335191579E-2</v>
      </c>
      <c r="O499" s="229"/>
      <c r="P499" s="231"/>
      <c r="Q499" s="232"/>
      <c r="R499" s="235"/>
      <c r="S499" s="335"/>
      <c r="T499" s="333"/>
    </row>
    <row r="500" spans="2:20" x14ac:dyDescent="0.25">
      <c r="B500" s="205">
        <v>-4.3956303098525933E-2</v>
      </c>
      <c r="N500" s="205">
        <v>-4.3956303098525933E-2</v>
      </c>
      <c r="O500" s="229"/>
      <c r="P500" s="231"/>
      <c r="Q500" s="232"/>
      <c r="R500" s="235"/>
      <c r="S500" s="335"/>
      <c r="T500" s="333"/>
    </row>
    <row r="501" spans="2:20" x14ac:dyDescent="0.25">
      <c r="B501" s="205">
        <v>-4.3815811748772644E-2</v>
      </c>
      <c r="N501" s="205">
        <v>-4.3815811748772644E-2</v>
      </c>
      <c r="O501" s="229"/>
      <c r="P501" s="231"/>
      <c r="Q501" s="232"/>
      <c r="R501" s="235"/>
      <c r="S501" s="335"/>
      <c r="T501" s="333"/>
    </row>
    <row r="502" spans="2:20" x14ac:dyDescent="0.25">
      <c r="B502" s="205">
        <v>-4.1844729344729346E-2</v>
      </c>
      <c r="N502" s="205">
        <v>-4.1844729344729346E-2</v>
      </c>
      <c r="O502" s="229"/>
      <c r="P502" s="231"/>
      <c r="Q502" s="232"/>
      <c r="R502" s="235"/>
      <c r="S502" s="335"/>
      <c r="T502" s="333"/>
    </row>
    <row r="503" spans="2:20" x14ac:dyDescent="0.25">
      <c r="B503" s="205">
        <v>-4.1241496598639453E-2</v>
      </c>
      <c r="N503" s="205">
        <v>-4.1241496598639453E-2</v>
      </c>
      <c r="O503" s="229"/>
      <c r="P503" s="231"/>
      <c r="Q503" s="232"/>
      <c r="R503" s="235"/>
      <c r="S503" s="335"/>
      <c r="T503" s="333"/>
    </row>
    <row r="504" spans="2:20" x14ac:dyDescent="0.25">
      <c r="B504" s="205">
        <v>-4.0020775623268695E-2</v>
      </c>
      <c r="N504" s="205">
        <v>-4.0020775623268695E-2</v>
      </c>
      <c r="O504" s="229"/>
      <c r="P504" s="231"/>
      <c r="Q504" s="232"/>
      <c r="R504" s="235"/>
      <c r="S504" s="335"/>
      <c r="T504" s="333"/>
    </row>
    <row r="505" spans="2:20" x14ac:dyDescent="0.25">
      <c r="B505" s="205">
        <v>-3.9958484691229888E-2</v>
      </c>
      <c r="N505" s="205">
        <v>-3.9958484691229888E-2</v>
      </c>
      <c r="O505" s="229"/>
      <c r="P505" s="231"/>
      <c r="Q505" s="232"/>
      <c r="R505" s="235"/>
      <c r="S505" s="335"/>
      <c r="T505" s="333"/>
    </row>
    <row r="506" spans="2:20" x14ac:dyDescent="0.25">
      <c r="B506" s="205">
        <v>-3.827146795490044E-2</v>
      </c>
      <c r="N506" s="205">
        <v>-3.827146795490044E-2</v>
      </c>
      <c r="O506" s="229"/>
      <c r="P506" s="231"/>
      <c r="Q506" s="232"/>
      <c r="R506" s="235"/>
      <c r="S506" s="335"/>
      <c r="T506" s="333"/>
    </row>
    <row r="507" spans="2:20" x14ac:dyDescent="0.25">
      <c r="B507" s="205">
        <v>-3.8071231640305611E-2</v>
      </c>
      <c r="N507" s="205">
        <v>-3.8071231640305611E-2</v>
      </c>
      <c r="O507" s="229"/>
      <c r="P507" s="231"/>
      <c r="Q507" s="232"/>
      <c r="R507" s="235"/>
      <c r="S507" s="335"/>
      <c r="T507" s="333"/>
    </row>
    <row r="508" spans="2:20" x14ac:dyDescent="0.25">
      <c r="B508" s="205">
        <v>-3.7414954391928656E-2</v>
      </c>
      <c r="N508" s="205">
        <v>-3.7414954391928656E-2</v>
      </c>
      <c r="O508" s="229"/>
      <c r="P508" s="231"/>
      <c r="Q508" s="232"/>
      <c r="R508" s="235"/>
      <c r="S508" s="335"/>
      <c r="T508" s="333"/>
    </row>
    <row r="509" spans="2:20" x14ac:dyDescent="0.25">
      <c r="B509" s="205">
        <v>-3.6981454747362578E-2</v>
      </c>
      <c r="N509" s="205">
        <v>-3.6981454747362578E-2</v>
      </c>
      <c r="O509" s="229"/>
      <c r="P509" s="231"/>
      <c r="Q509" s="232"/>
      <c r="R509" s="235"/>
      <c r="S509" s="335"/>
      <c r="T509" s="333"/>
    </row>
    <row r="510" spans="2:20" x14ac:dyDescent="0.25">
      <c r="B510" s="205">
        <v>-3.5969868173258007E-2</v>
      </c>
      <c r="N510" s="205">
        <v>-3.5969868173258007E-2</v>
      </c>
      <c r="O510" s="229"/>
      <c r="P510" s="231"/>
      <c r="Q510" s="232"/>
      <c r="R510" s="235"/>
      <c r="S510" s="335"/>
      <c r="T510" s="333"/>
    </row>
    <row r="511" spans="2:20" x14ac:dyDescent="0.25">
      <c r="B511" s="205">
        <v>-3.5839791461425255E-2</v>
      </c>
      <c r="N511" s="205">
        <v>-3.5839791461425255E-2</v>
      </c>
      <c r="O511" s="229"/>
      <c r="P511" s="231"/>
      <c r="Q511" s="232"/>
      <c r="R511" s="235"/>
      <c r="S511" s="335"/>
      <c r="T511" s="333"/>
    </row>
    <row r="512" spans="2:20" x14ac:dyDescent="0.25">
      <c r="B512" s="205">
        <v>-3.5567203294646202E-2</v>
      </c>
      <c r="N512" s="205">
        <v>-3.5567203294646202E-2</v>
      </c>
      <c r="O512" s="229"/>
      <c r="P512" s="231"/>
      <c r="Q512" s="232"/>
      <c r="R512" s="235"/>
      <c r="S512" s="335"/>
      <c r="T512" s="333"/>
    </row>
    <row r="513" spans="2:20" x14ac:dyDescent="0.25">
      <c r="B513" s="205">
        <v>-3.4962406015037591E-2</v>
      </c>
      <c r="N513" s="205">
        <v>-3.4962406015037591E-2</v>
      </c>
      <c r="O513" s="229"/>
      <c r="P513" s="231"/>
      <c r="Q513" s="232"/>
      <c r="R513" s="235"/>
      <c r="S513" s="335"/>
      <c r="T513" s="333"/>
    </row>
    <row r="514" spans="2:20" x14ac:dyDescent="0.25">
      <c r="B514" s="205">
        <v>-3.4119296803725135E-2</v>
      </c>
      <c r="N514" s="205">
        <v>-3.4119296803725135E-2</v>
      </c>
      <c r="O514" s="229"/>
      <c r="P514" s="231"/>
      <c r="Q514" s="232"/>
      <c r="R514" s="235"/>
      <c r="S514" s="335"/>
      <c r="T514" s="333"/>
    </row>
    <row r="515" spans="2:20" x14ac:dyDescent="0.25">
      <c r="B515" s="205">
        <v>-3.396969902846661E-2</v>
      </c>
      <c r="N515" s="205">
        <v>-3.396969902846661E-2</v>
      </c>
      <c r="O515" s="229"/>
      <c r="P515" s="231"/>
      <c r="Q515" s="232"/>
      <c r="R515" s="235"/>
      <c r="S515" s="335"/>
      <c r="T515" s="333"/>
    </row>
    <row r="516" spans="2:20" x14ac:dyDescent="0.25">
      <c r="B516" s="205">
        <v>-3.2695055969020614E-2</v>
      </c>
      <c r="N516" s="205">
        <v>-3.2695055969020614E-2</v>
      </c>
      <c r="O516" s="229"/>
      <c r="P516" s="231"/>
      <c r="Q516" s="232"/>
      <c r="R516" s="235"/>
      <c r="S516" s="335"/>
      <c r="T516" s="333"/>
    </row>
    <row r="517" spans="2:20" x14ac:dyDescent="0.25">
      <c r="B517" s="205">
        <v>-3.2369485239762408E-2</v>
      </c>
      <c r="N517" s="205">
        <v>-3.2369485239762408E-2</v>
      </c>
      <c r="O517" s="229"/>
      <c r="P517" s="231"/>
      <c r="Q517" s="232"/>
      <c r="R517" s="235"/>
      <c r="S517" s="335"/>
      <c r="T517" s="333"/>
    </row>
    <row r="518" spans="2:20" x14ac:dyDescent="0.25">
      <c r="B518" s="205">
        <v>-3.1900121050944315E-2</v>
      </c>
      <c r="N518" s="205">
        <v>-3.1900121050944315E-2</v>
      </c>
      <c r="O518" s="229"/>
      <c r="P518" s="231"/>
      <c r="Q518" s="232"/>
      <c r="R518" s="235"/>
      <c r="S518" s="335"/>
      <c r="T518" s="333"/>
    </row>
    <row r="519" spans="2:20" x14ac:dyDescent="0.25">
      <c r="B519" s="205">
        <v>-3.1267171038183307E-2</v>
      </c>
      <c r="N519" s="205">
        <v>-3.1267171038183307E-2</v>
      </c>
      <c r="O519" s="229"/>
      <c r="P519" s="231"/>
      <c r="Q519" s="232"/>
      <c r="R519" s="235"/>
      <c r="S519" s="335"/>
      <c r="T519" s="333"/>
    </row>
    <row r="520" spans="2:20" x14ac:dyDescent="0.25">
      <c r="B520" s="205">
        <v>-3.1170521085940733E-2</v>
      </c>
      <c r="N520" s="205">
        <v>-3.1170521085940733E-2</v>
      </c>
      <c r="O520" s="229"/>
      <c r="P520" s="231"/>
      <c r="Q520" s="232"/>
      <c r="R520" s="235"/>
      <c r="S520" s="335"/>
      <c r="T520" s="333"/>
    </row>
    <row r="521" spans="2:20" x14ac:dyDescent="0.25">
      <c r="B521" s="205">
        <v>-3.0327077357226291E-2</v>
      </c>
      <c r="N521" s="205">
        <v>-3.0327077357226291E-2</v>
      </c>
      <c r="O521" s="229"/>
      <c r="P521" s="231"/>
      <c r="Q521" s="232"/>
      <c r="R521" s="235"/>
      <c r="S521" s="335"/>
      <c r="T521" s="333"/>
    </row>
    <row r="522" spans="2:20" x14ac:dyDescent="0.25">
      <c r="B522" s="205">
        <v>-2.972553737060369E-2</v>
      </c>
      <c r="N522" s="205">
        <v>-2.972553737060369E-2</v>
      </c>
      <c r="O522" s="229"/>
      <c r="P522" s="231"/>
      <c r="Q522" s="232"/>
      <c r="R522" s="235"/>
      <c r="S522" s="335"/>
      <c r="T522" s="333"/>
    </row>
    <row r="523" spans="2:20" x14ac:dyDescent="0.25">
      <c r="B523" s="205">
        <v>-2.9554778136814678E-2</v>
      </c>
      <c r="N523" s="205">
        <v>-2.9554778136814678E-2</v>
      </c>
      <c r="O523" s="229"/>
      <c r="P523" s="231"/>
      <c r="Q523" s="232"/>
      <c r="R523" s="235"/>
      <c r="S523" s="335"/>
      <c r="T523" s="333"/>
    </row>
    <row r="524" spans="2:20" x14ac:dyDescent="0.25">
      <c r="B524" s="205">
        <v>-2.9049215330415289E-2</v>
      </c>
      <c r="N524" s="205">
        <v>-2.9049215330415289E-2</v>
      </c>
      <c r="O524" s="229"/>
      <c r="P524" s="231"/>
      <c r="Q524" s="232"/>
      <c r="R524" s="235"/>
      <c r="S524" s="335"/>
      <c r="T524" s="333"/>
    </row>
    <row r="525" spans="2:20" x14ac:dyDescent="0.25">
      <c r="B525" s="205">
        <v>-2.8820429671665992E-2</v>
      </c>
      <c r="N525" s="205">
        <v>-2.8820429671665992E-2</v>
      </c>
      <c r="O525" s="229"/>
      <c r="P525" s="231"/>
      <c r="Q525" s="232"/>
      <c r="R525" s="235"/>
      <c r="S525" s="335"/>
      <c r="T525" s="333"/>
    </row>
    <row r="526" spans="2:20" x14ac:dyDescent="0.25">
      <c r="B526" s="205">
        <v>-2.8480596936496676E-2</v>
      </c>
      <c r="N526" s="205">
        <v>-2.8480596936496676E-2</v>
      </c>
      <c r="O526" s="229"/>
      <c r="P526" s="231"/>
      <c r="Q526" s="232"/>
      <c r="R526" s="235"/>
      <c r="S526" s="335"/>
      <c r="T526" s="333"/>
    </row>
    <row r="527" spans="2:20" x14ac:dyDescent="0.25">
      <c r="B527" s="205">
        <v>-2.7998508440009572E-2</v>
      </c>
      <c r="N527" s="205">
        <v>-2.7998508440009572E-2</v>
      </c>
      <c r="O527" s="229"/>
      <c r="P527" s="231"/>
      <c r="Q527" s="232"/>
      <c r="R527" s="235"/>
      <c r="S527" s="335"/>
      <c r="T527" s="333"/>
    </row>
    <row r="528" spans="2:20" x14ac:dyDescent="0.25">
      <c r="B528" s="205">
        <v>-2.7491408934707903E-2</v>
      </c>
      <c r="N528" s="205">
        <v>-2.7491408934707903E-2</v>
      </c>
      <c r="O528" s="229"/>
      <c r="P528" s="231"/>
      <c r="Q528" s="232"/>
      <c r="R528" s="235"/>
      <c r="S528" s="335"/>
      <c r="T528" s="333"/>
    </row>
    <row r="529" spans="2:20" x14ac:dyDescent="0.25">
      <c r="B529" s="205">
        <v>-2.6179277108433735E-2</v>
      </c>
      <c r="N529" s="205">
        <v>-2.6179277108433735E-2</v>
      </c>
      <c r="O529" s="229"/>
      <c r="P529" s="231"/>
      <c r="Q529" s="232"/>
      <c r="R529" s="235"/>
      <c r="S529" s="335"/>
      <c r="T529" s="333"/>
    </row>
    <row r="530" spans="2:20" x14ac:dyDescent="0.25">
      <c r="B530" s="205">
        <v>-2.5998142989786442E-2</v>
      </c>
      <c r="N530" s="205">
        <v>-2.5998142989786442E-2</v>
      </c>
      <c r="O530" s="229"/>
      <c r="P530" s="231"/>
      <c r="Q530" s="232"/>
      <c r="R530" s="235"/>
      <c r="S530" s="335"/>
      <c r="T530" s="333"/>
    </row>
    <row r="531" spans="2:20" x14ac:dyDescent="0.25">
      <c r="B531" s="205">
        <v>-2.4203619471595859E-2</v>
      </c>
      <c r="N531" s="205">
        <v>-2.4203619471595859E-2</v>
      </c>
      <c r="O531" s="229"/>
      <c r="P531" s="231"/>
      <c r="Q531" s="232"/>
      <c r="R531" s="235"/>
      <c r="S531" s="335"/>
      <c r="T531" s="333"/>
    </row>
    <row r="532" spans="2:20" x14ac:dyDescent="0.25">
      <c r="B532" s="205">
        <v>-2.3457944953269385E-2</v>
      </c>
      <c r="N532" s="205">
        <v>-2.3457944953269385E-2</v>
      </c>
      <c r="O532" s="229"/>
      <c r="P532" s="231"/>
      <c r="Q532" s="232"/>
      <c r="R532" s="235"/>
      <c r="S532" s="335"/>
      <c r="T532" s="333"/>
    </row>
    <row r="533" spans="2:20" x14ac:dyDescent="0.25">
      <c r="B533" s="205">
        <v>-2.2937996283042439E-2</v>
      </c>
      <c r="N533" s="205">
        <v>-2.2937996283042439E-2</v>
      </c>
      <c r="O533" s="229"/>
      <c r="P533" s="231"/>
      <c r="Q533" s="232"/>
      <c r="R533" s="235"/>
      <c r="S533" s="335"/>
      <c r="T533" s="333"/>
    </row>
    <row r="534" spans="2:20" x14ac:dyDescent="0.25">
      <c r="B534" s="205">
        <v>-2.1157792054895892E-2</v>
      </c>
      <c r="N534" s="205">
        <v>-2.1157792054895892E-2</v>
      </c>
      <c r="O534" s="229"/>
      <c r="P534" s="231"/>
      <c r="Q534" s="232"/>
      <c r="R534" s="235"/>
      <c r="S534" s="335"/>
      <c r="T534" s="333"/>
    </row>
    <row r="535" spans="2:20" x14ac:dyDescent="0.25">
      <c r="B535" s="205">
        <v>-2.0833333333333332E-2</v>
      </c>
      <c r="N535" s="205">
        <v>-2.0833333333333332E-2</v>
      </c>
      <c r="O535" s="229"/>
      <c r="P535" s="231"/>
      <c r="Q535" s="232"/>
      <c r="R535" s="235"/>
      <c r="S535" s="335"/>
      <c r="T535" s="333"/>
    </row>
    <row r="536" spans="2:20" x14ac:dyDescent="0.25">
      <c r="B536" s="205">
        <v>-2.0441001191895115E-2</v>
      </c>
      <c r="N536" s="205">
        <v>-2.0441001191895115E-2</v>
      </c>
      <c r="O536" s="229"/>
      <c r="P536" s="231"/>
      <c r="Q536" s="232"/>
      <c r="R536" s="235"/>
      <c r="S536" s="335"/>
      <c r="T536" s="333"/>
    </row>
    <row r="537" spans="2:20" x14ac:dyDescent="0.25">
      <c r="B537" s="205">
        <v>-2.0362020798008779E-2</v>
      </c>
      <c r="N537" s="205">
        <v>-2.0362020798008779E-2</v>
      </c>
      <c r="O537" s="229"/>
      <c r="P537" s="231"/>
      <c r="Q537" s="232"/>
      <c r="R537" s="235"/>
      <c r="S537" s="335"/>
      <c r="T537" s="333"/>
    </row>
    <row r="538" spans="2:20" x14ac:dyDescent="0.25">
      <c r="B538" s="205">
        <v>-2.034174125305126E-2</v>
      </c>
      <c r="N538" s="205">
        <v>-2.034174125305126E-2</v>
      </c>
      <c r="O538" s="229"/>
      <c r="P538" s="231"/>
      <c r="Q538" s="232"/>
      <c r="R538" s="235"/>
      <c r="S538" s="335"/>
      <c r="T538" s="333"/>
    </row>
    <row r="539" spans="2:20" x14ac:dyDescent="0.25">
      <c r="B539" s="205">
        <v>-1.9621437278063748E-2</v>
      </c>
      <c r="N539" s="205">
        <v>-1.9621437278063748E-2</v>
      </c>
      <c r="O539" s="229"/>
      <c r="P539" s="231"/>
      <c r="Q539" s="232"/>
      <c r="R539" s="235"/>
      <c r="S539" s="335"/>
      <c r="T539" s="333"/>
    </row>
    <row r="540" spans="2:20" x14ac:dyDescent="0.25">
      <c r="B540" s="205">
        <v>-1.9607843137254902E-2</v>
      </c>
      <c r="N540" s="205">
        <v>-1.9607843137254902E-2</v>
      </c>
      <c r="O540" s="229"/>
      <c r="P540" s="231"/>
      <c r="Q540" s="232"/>
      <c r="R540" s="235"/>
      <c r="S540" s="335"/>
      <c r="T540" s="333"/>
    </row>
    <row r="541" spans="2:20" x14ac:dyDescent="0.25">
      <c r="B541" s="205">
        <v>-1.9151652716697404E-2</v>
      </c>
      <c r="N541" s="205">
        <v>-1.9151652716697404E-2</v>
      </c>
      <c r="O541" s="229"/>
      <c r="P541" s="231"/>
      <c r="Q541" s="232"/>
      <c r="R541" s="235"/>
      <c r="S541" s="335"/>
      <c r="T541" s="333"/>
    </row>
    <row r="542" spans="2:20" x14ac:dyDescent="0.25">
      <c r="B542" s="205">
        <v>-1.8694074553027233E-2</v>
      </c>
      <c r="N542" s="205">
        <v>-1.8694074553027233E-2</v>
      </c>
      <c r="O542" s="229"/>
      <c r="P542" s="231"/>
      <c r="Q542" s="232"/>
      <c r="R542" s="235"/>
      <c r="S542" s="335"/>
      <c r="T542" s="333"/>
    </row>
    <row r="543" spans="2:20" x14ac:dyDescent="0.25">
      <c r="B543" s="205">
        <v>-1.8275692015342081E-2</v>
      </c>
      <c r="N543" s="205">
        <v>-1.8275692015342081E-2</v>
      </c>
      <c r="O543" s="229"/>
      <c r="P543" s="231"/>
      <c r="Q543" s="232"/>
      <c r="R543" s="235"/>
      <c r="S543" s="335"/>
      <c r="T543" s="333"/>
    </row>
    <row r="544" spans="2:20" x14ac:dyDescent="0.25">
      <c r="B544" s="205">
        <v>-1.7022644679315305E-2</v>
      </c>
      <c r="N544" s="205">
        <v>-1.7022644679315305E-2</v>
      </c>
      <c r="O544" s="229"/>
      <c r="P544" s="231"/>
      <c r="Q544" s="232"/>
      <c r="R544" s="235"/>
      <c r="S544" s="335"/>
      <c r="T544" s="333"/>
    </row>
    <row r="545" spans="2:20" x14ac:dyDescent="0.25">
      <c r="B545" s="205">
        <v>-1.5655577299412915E-2</v>
      </c>
      <c r="N545" s="205">
        <v>-1.5655577299412915E-2</v>
      </c>
      <c r="O545" s="229"/>
      <c r="P545" s="231"/>
      <c r="Q545" s="232"/>
      <c r="R545" s="235"/>
      <c r="S545" s="335"/>
      <c r="T545" s="333"/>
    </row>
    <row r="546" spans="2:20" x14ac:dyDescent="0.25">
      <c r="B546" s="205">
        <v>-1.5585082426445457E-2</v>
      </c>
      <c r="N546" s="205">
        <v>-1.5585082426445457E-2</v>
      </c>
      <c r="O546" s="229"/>
      <c r="P546" s="231"/>
      <c r="Q546" s="232"/>
      <c r="R546" s="235"/>
      <c r="S546" s="335"/>
      <c r="T546" s="333"/>
    </row>
    <row r="547" spans="2:20" x14ac:dyDescent="0.25">
      <c r="B547" s="205">
        <v>-1.5295933311821655E-2</v>
      </c>
      <c r="N547" s="205">
        <v>-1.5295933311821655E-2</v>
      </c>
      <c r="O547" s="229"/>
      <c r="P547" s="231"/>
      <c r="Q547" s="232"/>
      <c r="R547" s="235"/>
      <c r="S547" s="335"/>
      <c r="T547" s="333"/>
    </row>
    <row r="548" spans="2:20" x14ac:dyDescent="0.25">
      <c r="B548" s="205">
        <v>-1.3556462853569739E-2</v>
      </c>
      <c r="N548" s="205">
        <v>-1.3556462853569739E-2</v>
      </c>
      <c r="O548" s="229"/>
      <c r="P548" s="231"/>
      <c r="Q548" s="232"/>
      <c r="R548" s="235"/>
      <c r="S548" s="335"/>
      <c r="T548" s="333"/>
    </row>
    <row r="549" spans="2:20" x14ac:dyDescent="0.25">
      <c r="B549" s="205">
        <v>-1.3365468886941279E-2</v>
      </c>
      <c r="N549" s="205">
        <v>-1.3365468886941279E-2</v>
      </c>
      <c r="O549" s="229"/>
      <c r="P549" s="231"/>
      <c r="Q549" s="232"/>
      <c r="R549" s="235"/>
      <c r="S549" s="335"/>
      <c r="T549" s="333"/>
    </row>
    <row r="550" spans="2:20" x14ac:dyDescent="0.25">
      <c r="B550" s="205">
        <v>-1.3116297749560033E-2</v>
      </c>
      <c r="N550" s="205">
        <v>-1.3116297749560033E-2</v>
      </c>
      <c r="O550" s="229"/>
      <c r="P550" s="231"/>
      <c r="Q550" s="232"/>
      <c r="R550" s="235"/>
      <c r="S550" s="335"/>
      <c r="T550" s="333"/>
    </row>
    <row r="551" spans="2:20" x14ac:dyDescent="0.25">
      <c r="B551" s="205">
        <v>-1.2866499999999999E-2</v>
      </c>
      <c r="N551" s="205">
        <v>-1.2866499999999999E-2</v>
      </c>
      <c r="O551" s="229"/>
      <c r="P551" s="231"/>
      <c r="Q551" s="232"/>
      <c r="R551" s="235"/>
      <c r="S551" s="335"/>
      <c r="T551" s="333"/>
    </row>
    <row r="552" spans="2:20" x14ac:dyDescent="0.25">
      <c r="B552" s="205">
        <v>-1.1363636363636364E-2</v>
      </c>
      <c r="N552" s="205">
        <v>-1.1363636363636364E-2</v>
      </c>
      <c r="O552" s="229"/>
      <c r="P552" s="231"/>
      <c r="Q552" s="232"/>
      <c r="R552" s="235"/>
      <c r="S552" s="335"/>
      <c r="T552" s="333"/>
    </row>
    <row r="553" spans="2:20" x14ac:dyDescent="0.25">
      <c r="B553" s="205">
        <v>-1.0838487332010455E-2</v>
      </c>
      <c r="N553" s="205">
        <v>-1.0838487332010455E-2</v>
      </c>
      <c r="O553" s="229"/>
      <c r="P553" s="231"/>
      <c r="Q553" s="232"/>
      <c r="R553" s="235"/>
      <c r="S553" s="335"/>
      <c r="T553" s="333"/>
    </row>
    <row r="554" spans="2:20" x14ac:dyDescent="0.25">
      <c r="B554" s="205">
        <v>-1.0696243564025709E-2</v>
      </c>
      <c r="N554" s="205">
        <v>-1.0696243564025709E-2</v>
      </c>
      <c r="O554" s="229"/>
      <c r="P554" s="231"/>
      <c r="Q554" s="232"/>
      <c r="R554" s="235"/>
      <c r="S554" s="335"/>
      <c r="T554" s="333"/>
    </row>
    <row r="555" spans="2:20" x14ac:dyDescent="0.25">
      <c r="B555" s="205">
        <v>-1.0019550342130987E-2</v>
      </c>
      <c r="N555" s="205">
        <v>-1.0019550342130987E-2</v>
      </c>
      <c r="O555" s="229"/>
      <c r="P555" s="231"/>
      <c r="Q555" s="232"/>
      <c r="R555" s="235"/>
      <c r="S555" s="335"/>
      <c r="T555" s="333"/>
    </row>
    <row r="556" spans="2:20" x14ac:dyDescent="0.25">
      <c r="B556" s="205">
        <v>-9.7475202668969169E-3</v>
      </c>
      <c r="N556" s="205">
        <v>-9.7475202668969169E-3</v>
      </c>
      <c r="O556" s="229"/>
      <c r="P556" s="231"/>
      <c r="Q556" s="232"/>
      <c r="R556" s="235"/>
      <c r="S556" s="335"/>
      <c r="T556" s="333"/>
    </row>
    <row r="557" spans="2:20" x14ac:dyDescent="0.25">
      <c r="B557" s="205">
        <v>-9.6772419860339798E-3</v>
      </c>
      <c r="N557" s="205">
        <v>-9.6772419860339798E-3</v>
      </c>
      <c r="O557" s="229"/>
      <c r="P557" s="231"/>
      <c r="Q557" s="232"/>
      <c r="R557" s="235"/>
      <c r="S557" s="335"/>
      <c r="T557" s="333"/>
    </row>
    <row r="558" spans="2:20" x14ac:dyDescent="0.25">
      <c r="B558" s="205">
        <v>-8.7054194346402498E-3</v>
      </c>
      <c r="N558" s="205">
        <v>-8.7054194346402498E-3</v>
      </c>
      <c r="O558" s="229"/>
      <c r="P558" s="231"/>
      <c r="Q558" s="232"/>
      <c r="R558" s="235"/>
      <c r="S558" s="335"/>
      <c r="T558" s="333"/>
    </row>
    <row r="559" spans="2:20" x14ac:dyDescent="0.25">
      <c r="B559" s="205">
        <v>-7.4342412879447707E-3</v>
      </c>
      <c r="N559" s="205">
        <v>-7.4342412879447707E-3</v>
      </c>
      <c r="O559" s="229"/>
      <c r="P559" s="231"/>
      <c r="Q559" s="232"/>
      <c r="R559" s="235"/>
      <c r="S559" s="335"/>
      <c r="T559" s="333"/>
    </row>
    <row r="560" spans="2:20" x14ac:dyDescent="0.25">
      <c r="B560" s="205">
        <v>-6.5742707151340684E-3</v>
      </c>
      <c r="N560" s="205">
        <v>-6.5742707151340684E-3</v>
      </c>
      <c r="O560" s="229"/>
      <c r="P560" s="231"/>
      <c r="Q560" s="232"/>
      <c r="R560" s="235"/>
      <c r="S560" s="335"/>
      <c r="T560" s="333"/>
    </row>
    <row r="561" spans="2:20" x14ac:dyDescent="0.25">
      <c r="B561" s="205">
        <v>-6.4220183486238536E-3</v>
      </c>
      <c r="N561" s="205">
        <v>-6.4220183486238536E-3</v>
      </c>
      <c r="O561" s="229"/>
      <c r="P561" s="231"/>
      <c r="Q561" s="232"/>
      <c r="R561" s="235"/>
      <c r="S561" s="335"/>
      <c r="T561" s="333"/>
    </row>
    <row r="562" spans="2:20" x14ac:dyDescent="0.25">
      <c r="B562" s="205">
        <v>-4.8775260825721003E-3</v>
      </c>
      <c r="N562" s="227">
        <v>-4.8775260825721003E-3</v>
      </c>
      <c r="O562" s="229"/>
      <c r="P562" s="231"/>
      <c r="Q562" s="232"/>
      <c r="R562" s="235"/>
      <c r="S562" s="335"/>
      <c r="T562" s="333"/>
    </row>
    <row r="563" spans="2:20" x14ac:dyDescent="0.25">
      <c r="B563" s="205">
        <v>-3.9658157850639558E-3</v>
      </c>
      <c r="N563" s="227">
        <v>-3.9658157850639558E-3</v>
      </c>
      <c r="O563" s="229"/>
      <c r="P563" s="231"/>
      <c r="Q563" s="232"/>
      <c r="R563" s="235"/>
      <c r="S563" s="335"/>
      <c r="T563" s="333"/>
    </row>
    <row r="564" spans="2:20" x14ac:dyDescent="0.25">
      <c r="B564" s="205">
        <v>-2.3106546854942235E-3</v>
      </c>
      <c r="N564" s="227">
        <v>-2.3106546854942235E-3</v>
      </c>
      <c r="O564" s="229"/>
      <c r="P564" s="231"/>
      <c r="Q564" s="232"/>
      <c r="R564" s="235"/>
      <c r="S564" s="335"/>
      <c r="T564" s="333"/>
    </row>
    <row r="565" spans="2:20" x14ac:dyDescent="0.25">
      <c r="B565" s="205">
        <v>-1.1614401858304297E-3</v>
      </c>
      <c r="N565" s="227">
        <v>-1.1614401858304297E-3</v>
      </c>
      <c r="O565" s="229"/>
      <c r="P565" s="231"/>
      <c r="Q565" s="232"/>
      <c r="R565" s="235"/>
      <c r="S565" s="335"/>
      <c r="T565" s="333"/>
    </row>
    <row r="566" spans="2:20" x14ac:dyDescent="0.25">
      <c r="B566" s="205">
        <v>-1.1553408255435354E-3</v>
      </c>
      <c r="N566" s="227">
        <v>-1.1553408255435354E-3</v>
      </c>
      <c r="O566" s="229"/>
      <c r="P566" s="231"/>
      <c r="Q566" s="232"/>
      <c r="R566" s="235"/>
      <c r="S566" s="335"/>
      <c r="T566" s="333"/>
    </row>
    <row r="567" spans="2:20" x14ac:dyDescent="0.25">
      <c r="B567" s="205">
        <v>-1.9286403085824492E-5</v>
      </c>
      <c r="N567" s="227">
        <v>-1.9286403085824492E-5</v>
      </c>
      <c r="O567" s="229"/>
      <c r="P567" s="231"/>
      <c r="Q567" s="232"/>
      <c r="R567" s="235"/>
      <c r="S567" s="335"/>
      <c r="T567" s="333"/>
    </row>
    <row r="568" spans="2:20" x14ac:dyDescent="0.25">
      <c r="B568" s="205">
        <v>0</v>
      </c>
      <c r="N568" s="227">
        <v>0</v>
      </c>
      <c r="O568" s="229"/>
      <c r="P568" s="231"/>
      <c r="Q568" s="232"/>
      <c r="R568" s="235"/>
      <c r="S568" s="335"/>
      <c r="T568" s="333"/>
    </row>
    <row r="569" spans="2:20" x14ac:dyDescent="0.25">
      <c r="B569" s="205">
        <v>0</v>
      </c>
      <c r="N569" s="227">
        <v>0</v>
      </c>
      <c r="O569" s="229"/>
      <c r="P569" s="231"/>
      <c r="Q569" s="232"/>
      <c r="R569" s="235"/>
      <c r="S569" s="335"/>
      <c r="T569" s="333"/>
    </row>
    <row r="570" spans="2:20" x14ac:dyDescent="0.25">
      <c r="B570" s="205">
        <v>0</v>
      </c>
      <c r="N570" s="227">
        <v>0</v>
      </c>
      <c r="O570" s="229"/>
      <c r="P570" s="231"/>
      <c r="Q570" s="232"/>
      <c r="R570" s="235"/>
      <c r="S570" s="335"/>
      <c r="T570" s="333"/>
    </row>
    <row r="571" spans="2:20" x14ac:dyDescent="0.25">
      <c r="B571" s="205">
        <v>0</v>
      </c>
      <c r="N571" s="227">
        <v>0</v>
      </c>
      <c r="O571" s="229"/>
      <c r="P571" s="231"/>
      <c r="Q571" s="232"/>
      <c r="R571" s="235"/>
      <c r="S571" s="335"/>
      <c r="T571" s="333"/>
    </row>
    <row r="572" spans="2:20" x14ac:dyDescent="0.25">
      <c r="B572" s="205">
        <v>0</v>
      </c>
      <c r="N572" s="227">
        <v>0</v>
      </c>
      <c r="O572" s="229"/>
      <c r="P572" s="231"/>
      <c r="Q572" s="232"/>
      <c r="R572" s="235"/>
      <c r="S572" s="335"/>
      <c r="T572" s="333"/>
    </row>
    <row r="573" spans="2:20" x14ac:dyDescent="0.25">
      <c r="B573" s="205">
        <v>0</v>
      </c>
      <c r="N573" s="227">
        <v>0</v>
      </c>
      <c r="O573" s="229"/>
      <c r="P573" s="231"/>
      <c r="Q573" s="232"/>
      <c r="R573" s="235"/>
      <c r="S573" s="335"/>
      <c r="T573" s="333"/>
    </row>
    <row r="574" spans="2:20" x14ac:dyDescent="0.25">
      <c r="B574" s="205">
        <v>0</v>
      </c>
      <c r="N574" s="227">
        <v>0</v>
      </c>
      <c r="O574" s="229"/>
      <c r="P574" s="231"/>
      <c r="Q574" s="232"/>
      <c r="R574" s="235"/>
      <c r="S574" s="335"/>
      <c r="T574" s="333"/>
    </row>
    <row r="575" spans="2:20" x14ac:dyDescent="0.25">
      <c r="B575" s="205">
        <v>0</v>
      </c>
      <c r="N575" s="227">
        <v>0</v>
      </c>
      <c r="O575" s="229"/>
      <c r="P575" s="231"/>
      <c r="Q575" s="232"/>
      <c r="R575" s="235"/>
      <c r="S575" s="335"/>
      <c r="T575" s="333"/>
    </row>
    <row r="576" spans="2:20" x14ac:dyDescent="0.25">
      <c r="B576" s="205">
        <v>0</v>
      </c>
      <c r="N576" s="227">
        <v>0</v>
      </c>
      <c r="O576" s="229"/>
      <c r="P576" s="231"/>
      <c r="Q576" s="232"/>
      <c r="R576" s="235"/>
      <c r="S576" s="335"/>
      <c r="T576" s="333"/>
    </row>
    <row r="577" spans="2:20" x14ac:dyDescent="0.25">
      <c r="B577" s="205">
        <v>0</v>
      </c>
      <c r="N577" s="227">
        <v>0</v>
      </c>
      <c r="O577" s="229"/>
      <c r="P577" s="231"/>
      <c r="Q577" s="232"/>
      <c r="R577" s="235"/>
      <c r="S577" s="335"/>
      <c r="T577" s="333"/>
    </row>
    <row r="578" spans="2:20" x14ac:dyDescent="0.25">
      <c r="B578" s="205">
        <v>0</v>
      </c>
      <c r="N578" s="227">
        <v>0</v>
      </c>
      <c r="O578" s="229"/>
      <c r="P578" s="231"/>
      <c r="Q578" s="232"/>
      <c r="R578" s="235"/>
      <c r="S578" s="335"/>
      <c r="T578" s="333"/>
    </row>
    <row r="579" spans="2:20" x14ac:dyDescent="0.25">
      <c r="B579" s="205">
        <v>0</v>
      </c>
      <c r="N579" s="227">
        <v>0</v>
      </c>
      <c r="O579" s="229"/>
      <c r="P579" s="231"/>
      <c r="Q579" s="232"/>
      <c r="R579" s="235"/>
      <c r="S579" s="335"/>
      <c r="T579" s="333"/>
    </row>
    <row r="580" spans="2:20" x14ac:dyDescent="0.25">
      <c r="B580" s="205">
        <v>0</v>
      </c>
      <c r="N580" s="227">
        <v>0</v>
      </c>
      <c r="O580" s="229"/>
      <c r="P580" s="231"/>
      <c r="Q580" s="232"/>
      <c r="R580" s="235"/>
      <c r="S580" s="335"/>
      <c r="T580" s="333"/>
    </row>
    <row r="581" spans="2:20" x14ac:dyDescent="0.25">
      <c r="B581" s="205">
        <v>0</v>
      </c>
      <c r="N581" s="227">
        <v>0</v>
      </c>
      <c r="O581" s="229"/>
      <c r="P581" s="231"/>
      <c r="Q581" s="232"/>
      <c r="R581" s="235"/>
      <c r="S581" s="335"/>
      <c r="T581" s="333"/>
    </row>
    <row r="582" spans="2:20" x14ac:dyDescent="0.25">
      <c r="B582" s="205">
        <v>0</v>
      </c>
      <c r="N582" s="227">
        <v>0</v>
      </c>
      <c r="O582" s="229"/>
      <c r="P582" s="231"/>
      <c r="Q582" s="232"/>
      <c r="R582" s="235"/>
      <c r="S582" s="335"/>
      <c r="T582" s="333"/>
    </row>
    <row r="583" spans="2:20" x14ac:dyDescent="0.25">
      <c r="B583" s="205">
        <v>0</v>
      </c>
      <c r="N583" s="227">
        <v>0</v>
      </c>
      <c r="O583" s="229"/>
      <c r="P583" s="231"/>
      <c r="Q583" s="232"/>
      <c r="R583" s="235"/>
      <c r="S583" s="335"/>
      <c r="T583" s="333"/>
    </row>
    <row r="584" spans="2:20" x14ac:dyDescent="0.25">
      <c r="B584" s="205">
        <v>0</v>
      </c>
      <c r="N584" s="227">
        <v>0</v>
      </c>
      <c r="O584" s="229"/>
      <c r="P584" s="231"/>
      <c r="Q584" s="232"/>
      <c r="R584" s="235"/>
      <c r="S584" s="335"/>
      <c r="T584" s="333"/>
    </row>
    <row r="585" spans="2:20" x14ac:dyDescent="0.25">
      <c r="B585" s="205">
        <v>0</v>
      </c>
      <c r="N585" s="227">
        <v>0</v>
      </c>
      <c r="O585" s="229"/>
      <c r="P585" s="231"/>
      <c r="Q585" s="232"/>
      <c r="R585" s="235"/>
      <c r="S585" s="335"/>
      <c r="T585" s="333"/>
    </row>
    <row r="586" spans="2:20" x14ac:dyDescent="0.25">
      <c r="B586" s="205">
        <v>0</v>
      </c>
      <c r="N586" s="227">
        <v>0</v>
      </c>
      <c r="O586" s="229"/>
      <c r="P586" s="231"/>
      <c r="Q586" s="232"/>
      <c r="R586" s="235"/>
      <c r="S586" s="335"/>
      <c r="T586" s="333"/>
    </row>
    <row r="587" spans="2:20" x14ac:dyDescent="0.25">
      <c r="B587" s="205">
        <v>0</v>
      </c>
      <c r="N587" s="227">
        <v>0</v>
      </c>
      <c r="O587" s="229"/>
      <c r="P587" s="231"/>
      <c r="Q587" s="232"/>
      <c r="R587" s="235"/>
      <c r="S587" s="335"/>
      <c r="T587" s="333"/>
    </row>
    <row r="588" spans="2:20" x14ac:dyDescent="0.25">
      <c r="B588" s="205">
        <v>0</v>
      </c>
      <c r="N588" s="227">
        <v>0</v>
      </c>
      <c r="O588" s="229"/>
      <c r="P588" s="231"/>
      <c r="Q588" s="232"/>
      <c r="R588" s="235"/>
      <c r="S588" s="335"/>
      <c r="T588" s="333"/>
    </row>
    <row r="589" spans="2:20" x14ac:dyDescent="0.25">
      <c r="B589" s="205">
        <v>0</v>
      </c>
      <c r="N589" s="227">
        <v>0</v>
      </c>
      <c r="O589" s="229"/>
      <c r="P589" s="231"/>
      <c r="Q589" s="232"/>
      <c r="R589" s="235"/>
      <c r="S589" s="335"/>
      <c r="T589" s="333"/>
    </row>
    <row r="590" spans="2:20" x14ac:dyDescent="0.25">
      <c r="B590" s="205">
        <v>0</v>
      </c>
      <c r="N590" s="227">
        <v>0</v>
      </c>
      <c r="O590" s="229"/>
      <c r="P590" s="231"/>
      <c r="Q590" s="232"/>
      <c r="R590" s="235"/>
      <c r="S590" s="335"/>
      <c r="T590" s="333"/>
    </row>
    <row r="591" spans="2:20" x14ac:dyDescent="0.25">
      <c r="B591" s="205">
        <v>0</v>
      </c>
      <c r="N591" s="227">
        <v>0</v>
      </c>
      <c r="O591" s="229"/>
      <c r="P591" s="231"/>
      <c r="Q591" s="232"/>
      <c r="R591" s="235"/>
      <c r="S591" s="335"/>
      <c r="T591" s="333"/>
    </row>
    <row r="592" spans="2:20" x14ac:dyDescent="0.25">
      <c r="B592" s="205">
        <v>0</v>
      </c>
      <c r="N592" s="227">
        <v>0</v>
      </c>
      <c r="O592" s="229"/>
      <c r="P592" s="231"/>
      <c r="Q592" s="232"/>
      <c r="R592" s="235"/>
      <c r="S592" s="335"/>
      <c r="T592" s="333"/>
    </row>
    <row r="593" spans="2:20" x14ac:dyDescent="0.25">
      <c r="B593" s="205">
        <v>0</v>
      </c>
      <c r="N593" s="227">
        <v>0</v>
      </c>
      <c r="O593" s="229"/>
      <c r="P593" s="231"/>
      <c r="Q593" s="232"/>
      <c r="R593" s="235"/>
      <c r="S593" s="335"/>
      <c r="T593" s="333"/>
    </row>
    <row r="594" spans="2:20" x14ac:dyDescent="0.25">
      <c r="B594" s="205">
        <v>0</v>
      </c>
      <c r="N594" s="227">
        <v>0</v>
      </c>
      <c r="O594" s="229"/>
      <c r="P594" s="231"/>
      <c r="Q594" s="232"/>
      <c r="R594" s="235"/>
      <c r="S594" s="335"/>
      <c r="T594" s="333"/>
    </row>
    <row r="595" spans="2:20" x14ac:dyDescent="0.25">
      <c r="B595" s="205">
        <v>0</v>
      </c>
      <c r="N595" s="227">
        <v>0</v>
      </c>
      <c r="O595" s="229"/>
      <c r="P595" s="231"/>
      <c r="Q595" s="232"/>
      <c r="R595" s="235"/>
      <c r="S595" s="335"/>
      <c r="T595" s="333"/>
    </row>
    <row r="596" spans="2:20" x14ac:dyDescent="0.25">
      <c r="B596" s="205">
        <v>0</v>
      </c>
      <c r="N596" s="227">
        <v>0</v>
      </c>
      <c r="O596" s="229"/>
      <c r="P596" s="231"/>
      <c r="Q596" s="232"/>
      <c r="R596" s="235"/>
      <c r="S596" s="335"/>
      <c r="T596" s="333"/>
    </row>
    <row r="597" spans="2:20" x14ac:dyDescent="0.25">
      <c r="B597" s="205">
        <v>0</v>
      </c>
      <c r="N597" s="227">
        <v>0</v>
      </c>
      <c r="O597" s="229"/>
      <c r="P597" s="231"/>
      <c r="Q597" s="232"/>
      <c r="R597" s="235"/>
      <c r="S597" s="335"/>
      <c r="T597" s="333"/>
    </row>
    <row r="598" spans="2:20" x14ac:dyDescent="0.25">
      <c r="B598" s="205">
        <v>0</v>
      </c>
      <c r="N598" s="227">
        <v>0</v>
      </c>
      <c r="O598" s="229"/>
      <c r="P598" s="231"/>
      <c r="Q598" s="232"/>
      <c r="R598" s="235"/>
      <c r="S598" s="335"/>
      <c r="T598" s="333"/>
    </row>
    <row r="599" spans="2:20" x14ac:dyDescent="0.25">
      <c r="B599" s="205">
        <v>0</v>
      </c>
      <c r="N599" s="227">
        <v>0</v>
      </c>
      <c r="O599" s="229"/>
      <c r="P599" s="231"/>
      <c r="Q599" s="232"/>
      <c r="R599" s="235"/>
      <c r="S599" s="335"/>
      <c r="T599" s="333"/>
    </row>
    <row r="600" spans="2:20" x14ac:dyDescent="0.25">
      <c r="B600" s="205">
        <v>0</v>
      </c>
      <c r="N600" s="227">
        <v>0</v>
      </c>
      <c r="O600" s="229"/>
      <c r="P600" s="231"/>
      <c r="Q600" s="232"/>
      <c r="R600" s="235"/>
      <c r="S600" s="335"/>
      <c r="T600" s="333"/>
    </row>
    <row r="601" spans="2:20" x14ac:dyDescent="0.25">
      <c r="B601" s="205">
        <v>0</v>
      </c>
      <c r="N601" s="227">
        <v>0</v>
      </c>
      <c r="O601" s="229"/>
      <c r="P601" s="231"/>
      <c r="Q601" s="232"/>
      <c r="R601" s="235"/>
      <c r="S601" s="335"/>
      <c r="T601" s="333"/>
    </row>
    <row r="602" spans="2:20" x14ac:dyDescent="0.25">
      <c r="B602" s="205">
        <v>0</v>
      </c>
      <c r="N602" s="227">
        <v>0</v>
      </c>
      <c r="O602" s="229"/>
      <c r="P602" s="231"/>
      <c r="Q602" s="232"/>
      <c r="R602" s="235"/>
      <c r="S602" s="335"/>
      <c r="T602" s="333"/>
    </row>
    <row r="603" spans="2:20" x14ac:dyDescent="0.25">
      <c r="B603" s="205">
        <v>0</v>
      </c>
      <c r="N603" s="227">
        <v>0</v>
      </c>
      <c r="O603" s="229"/>
      <c r="P603" s="231"/>
      <c r="Q603" s="232"/>
      <c r="R603" s="235"/>
      <c r="S603" s="335"/>
      <c r="T603" s="333"/>
    </row>
    <row r="604" spans="2:20" x14ac:dyDescent="0.25">
      <c r="B604" s="205">
        <v>0</v>
      </c>
      <c r="N604" s="227">
        <v>0</v>
      </c>
      <c r="O604" s="229"/>
      <c r="P604" s="231"/>
      <c r="Q604" s="232"/>
      <c r="R604" s="235"/>
      <c r="S604" s="335"/>
      <c r="T604" s="333"/>
    </row>
    <row r="605" spans="2:20" x14ac:dyDescent="0.25">
      <c r="B605" s="205">
        <v>0</v>
      </c>
      <c r="N605" s="227">
        <v>0</v>
      </c>
      <c r="O605" s="229"/>
      <c r="P605" s="231"/>
      <c r="Q605" s="232"/>
      <c r="R605" s="235"/>
      <c r="S605" s="335"/>
      <c r="T605" s="333"/>
    </row>
    <row r="606" spans="2:20" x14ac:dyDescent="0.25">
      <c r="B606" s="205">
        <v>0</v>
      </c>
      <c r="N606" s="227">
        <v>0</v>
      </c>
      <c r="O606" s="229"/>
      <c r="P606" s="231"/>
      <c r="Q606" s="232"/>
      <c r="R606" s="235"/>
      <c r="S606" s="335"/>
      <c r="T606" s="333"/>
    </row>
    <row r="607" spans="2:20" x14ac:dyDescent="0.25">
      <c r="B607" s="205">
        <v>0</v>
      </c>
      <c r="N607" s="227">
        <v>0</v>
      </c>
      <c r="O607" s="229"/>
      <c r="P607" s="231"/>
      <c r="Q607" s="232"/>
      <c r="R607" s="235"/>
      <c r="S607" s="335"/>
      <c r="T607" s="333"/>
    </row>
    <row r="608" spans="2:20" x14ac:dyDescent="0.25">
      <c r="B608" s="205">
        <v>0</v>
      </c>
      <c r="N608" s="227">
        <v>0</v>
      </c>
      <c r="O608" s="229"/>
      <c r="P608" s="231"/>
      <c r="Q608" s="232"/>
      <c r="R608" s="235"/>
      <c r="S608" s="335"/>
      <c r="T608" s="333"/>
    </row>
    <row r="609" spans="2:20" x14ac:dyDescent="0.25">
      <c r="B609" s="205">
        <v>0</v>
      </c>
      <c r="N609" s="227">
        <v>0</v>
      </c>
      <c r="O609" s="229"/>
      <c r="P609" s="231"/>
      <c r="Q609" s="232"/>
      <c r="R609" s="235"/>
      <c r="S609" s="335"/>
      <c r="T609" s="333"/>
    </row>
    <row r="610" spans="2:20" x14ac:dyDescent="0.25">
      <c r="B610" s="205">
        <v>0</v>
      </c>
      <c r="N610" s="227">
        <v>0</v>
      </c>
      <c r="O610" s="229"/>
      <c r="P610" s="231"/>
      <c r="Q610" s="232"/>
      <c r="R610" s="235"/>
      <c r="S610" s="335"/>
      <c r="T610" s="333"/>
    </row>
    <row r="611" spans="2:20" x14ac:dyDescent="0.25">
      <c r="B611" s="205">
        <v>0</v>
      </c>
      <c r="N611" s="227">
        <v>0</v>
      </c>
      <c r="O611" s="229"/>
      <c r="P611" s="231"/>
      <c r="Q611" s="232"/>
      <c r="R611" s="235"/>
      <c r="S611" s="335"/>
      <c r="T611" s="333"/>
    </row>
    <row r="612" spans="2:20" x14ac:dyDescent="0.25">
      <c r="B612" s="205">
        <v>0</v>
      </c>
      <c r="N612" s="227">
        <v>0</v>
      </c>
      <c r="O612" s="229"/>
      <c r="P612" s="231"/>
      <c r="Q612" s="232"/>
      <c r="R612" s="235"/>
      <c r="S612" s="335"/>
      <c r="T612" s="333"/>
    </row>
    <row r="613" spans="2:20" x14ac:dyDescent="0.25">
      <c r="B613" s="205">
        <v>0</v>
      </c>
      <c r="N613" s="227">
        <v>0</v>
      </c>
      <c r="O613" s="229"/>
      <c r="P613" s="231"/>
      <c r="Q613" s="232"/>
      <c r="R613" s="235"/>
      <c r="S613" s="335"/>
      <c r="T613" s="333"/>
    </row>
    <row r="614" spans="2:20" x14ac:dyDescent="0.25">
      <c r="B614" s="205">
        <v>0</v>
      </c>
      <c r="N614" s="227">
        <v>0</v>
      </c>
      <c r="O614" s="229"/>
      <c r="P614" s="231"/>
      <c r="Q614" s="232"/>
      <c r="R614" s="235"/>
      <c r="S614" s="335"/>
      <c r="T614" s="333"/>
    </row>
    <row r="615" spans="2:20" x14ac:dyDescent="0.25">
      <c r="B615" s="205">
        <v>0</v>
      </c>
      <c r="N615" s="227">
        <v>0</v>
      </c>
      <c r="O615" s="229"/>
      <c r="P615" s="231"/>
      <c r="Q615" s="232"/>
      <c r="R615" s="235"/>
      <c r="S615" s="335"/>
      <c r="T615" s="333"/>
    </row>
    <row r="616" spans="2:20" x14ac:dyDescent="0.25">
      <c r="B616" s="205">
        <v>0</v>
      </c>
      <c r="N616" s="227">
        <v>0</v>
      </c>
      <c r="O616" s="229"/>
      <c r="P616" s="231"/>
      <c r="Q616" s="232"/>
      <c r="R616" s="235"/>
      <c r="S616" s="335"/>
      <c r="T616" s="333"/>
    </row>
    <row r="617" spans="2:20" x14ac:dyDescent="0.25">
      <c r="B617" s="205">
        <v>0</v>
      </c>
      <c r="N617" s="227">
        <v>0</v>
      </c>
      <c r="O617" s="229"/>
      <c r="P617" s="231"/>
      <c r="Q617" s="232"/>
      <c r="R617" s="235"/>
      <c r="S617" s="335"/>
      <c r="T617" s="333"/>
    </row>
    <row r="618" spans="2:20" x14ac:dyDescent="0.25">
      <c r="B618" s="205">
        <v>0</v>
      </c>
      <c r="N618" s="227">
        <v>0</v>
      </c>
      <c r="O618" s="229"/>
      <c r="P618" s="231"/>
      <c r="Q618" s="232"/>
      <c r="R618" s="235"/>
      <c r="S618" s="335"/>
      <c r="T618" s="333"/>
    </row>
    <row r="619" spans="2:20" x14ac:dyDescent="0.25">
      <c r="B619" s="205">
        <v>0</v>
      </c>
      <c r="N619" s="227">
        <v>0</v>
      </c>
      <c r="O619" s="229"/>
      <c r="P619" s="231"/>
      <c r="Q619" s="232"/>
      <c r="R619" s="235"/>
      <c r="S619" s="335"/>
      <c r="T619" s="333"/>
    </row>
    <row r="620" spans="2:20" x14ac:dyDescent="0.25">
      <c r="B620" s="205">
        <v>0</v>
      </c>
      <c r="N620" s="227">
        <v>0</v>
      </c>
      <c r="O620" s="229"/>
      <c r="P620" s="231"/>
      <c r="Q620" s="232"/>
      <c r="R620" s="235"/>
      <c r="S620" s="335"/>
      <c r="T620" s="333"/>
    </row>
    <row r="621" spans="2:20" x14ac:dyDescent="0.25">
      <c r="B621" s="205">
        <v>0</v>
      </c>
      <c r="N621" s="227">
        <v>0</v>
      </c>
      <c r="O621" s="229"/>
      <c r="P621" s="231"/>
      <c r="Q621" s="232"/>
      <c r="R621" s="235"/>
      <c r="S621" s="335"/>
      <c r="T621" s="333"/>
    </row>
    <row r="622" spans="2:20" x14ac:dyDescent="0.25">
      <c r="B622" s="205">
        <v>0</v>
      </c>
      <c r="N622" s="227">
        <v>0</v>
      </c>
      <c r="O622" s="229"/>
      <c r="P622" s="231"/>
      <c r="Q622" s="232"/>
      <c r="R622" s="235"/>
      <c r="S622" s="335"/>
      <c r="T622" s="333"/>
    </row>
    <row r="623" spans="2:20" x14ac:dyDescent="0.25">
      <c r="B623" s="205">
        <v>0</v>
      </c>
      <c r="N623" s="227">
        <v>0</v>
      </c>
      <c r="O623" s="229"/>
      <c r="P623" s="231"/>
      <c r="Q623" s="232"/>
      <c r="R623" s="235"/>
      <c r="S623" s="335"/>
      <c r="T623" s="333"/>
    </row>
    <row r="624" spans="2:20" x14ac:dyDescent="0.25">
      <c r="B624" s="205">
        <v>0</v>
      </c>
      <c r="N624" s="227">
        <v>0</v>
      </c>
      <c r="O624" s="229"/>
      <c r="P624" s="231"/>
      <c r="Q624" s="232"/>
      <c r="R624" s="235"/>
      <c r="S624" s="335"/>
      <c r="T624" s="333"/>
    </row>
    <row r="625" spans="2:20" x14ac:dyDescent="0.25">
      <c r="B625" s="205">
        <v>0</v>
      </c>
      <c r="N625" s="227">
        <v>0</v>
      </c>
      <c r="O625" s="229"/>
      <c r="P625" s="231"/>
      <c r="Q625" s="232"/>
      <c r="R625" s="235"/>
      <c r="S625" s="335"/>
      <c r="T625" s="333"/>
    </row>
    <row r="626" spans="2:20" x14ac:dyDescent="0.25">
      <c r="B626" s="205">
        <v>0</v>
      </c>
      <c r="N626" s="227">
        <v>0</v>
      </c>
      <c r="O626" s="229"/>
      <c r="P626" s="231"/>
      <c r="Q626" s="232"/>
      <c r="R626" s="235"/>
      <c r="S626" s="335"/>
      <c r="T626" s="333"/>
    </row>
    <row r="627" spans="2:20" x14ac:dyDescent="0.25">
      <c r="B627" s="205">
        <v>0</v>
      </c>
      <c r="N627" s="227">
        <v>0</v>
      </c>
      <c r="O627" s="229"/>
      <c r="P627" s="231"/>
      <c r="Q627" s="232"/>
      <c r="R627" s="235"/>
      <c r="S627" s="335"/>
      <c r="T627" s="333"/>
    </row>
    <row r="628" spans="2:20" x14ac:dyDescent="0.25">
      <c r="B628" s="205">
        <v>0</v>
      </c>
      <c r="N628" s="227">
        <v>0</v>
      </c>
      <c r="O628" s="229"/>
      <c r="P628" s="231"/>
      <c r="Q628" s="232"/>
      <c r="R628" s="235"/>
      <c r="S628" s="335"/>
      <c r="T628" s="333"/>
    </row>
    <row r="629" spans="2:20" x14ac:dyDescent="0.25">
      <c r="B629" s="205">
        <v>0</v>
      </c>
      <c r="N629" s="227">
        <v>0</v>
      </c>
      <c r="O629" s="229"/>
      <c r="P629" s="231"/>
      <c r="Q629" s="232"/>
      <c r="R629" s="235"/>
      <c r="S629" s="335"/>
      <c r="T629" s="333"/>
    </row>
    <row r="630" spans="2:20" x14ac:dyDescent="0.25">
      <c r="B630" s="205">
        <v>0</v>
      </c>
      <c r="N630" s="227">
        <v>0</v>
      </c>
      <c r="O630" s="229"/>
      <c r="P630" s="231"/>
      <c r="Q630" s="232"/>
      <c r="R630" s="235"/>
      <c r="S630" s="335"/>
      <c r="T630" s="333"/>
    </row>
    <row r="631" spans="2:20" x14ac:dyDescent="0.25">
      <c r="B631" s="205">
        <v>0</v>
      </c>
      <c r="N631" s="227">
        <v>0</v>
      </c>
      <c r="O631" s="229"/>
      <c r="P631" s="231"/>
      <c r="Q631" s="232"/>
      <c r="R631" s="235"/>
      <c r="S631" s="335"/>
      <c r="T631" s="333"/>
    </row>
    <row r="632" spans="2:20" x14ac:dyDescent="0.25">
      <c r="B632" s="205">
        <v>0</v>
      </c>
      <c r="N632" s="227">
        <v>0</v>
      </c>
      <c r="O632" s="229"/>
      <c r="P632" s="231"/>
      <c r="Q632" s="232"/>
      <c r="R632" s="235"/>
      <c r="S632" s="335"/>
      <c r="T632" s="333"/>
    </row>
    <row r="633" spans="2:20" x14ac:dyDescent="0.25">
      <c r="B633" s="205">
        <v>0</v>
      </c>
      <c r="N633" s="227">
        <v>0</v>
      </c>
      <c r="O633" s="229"/>
      <c r="P633" s="231"/>
      <c r="Q633" s="232"/>
      <c r="R633" s="235"/>
      <c r="S633" s="335"/>
      <c r="T633" s="333"/>
    </row>
    <row r="634" spans="2:20" x14ac:dyDescent="0.25">
      <c r="B634" s="205">
        <v>0</v>
      </c>
      <c r="N634" s="227">
        <v>0</v>
      </c>
      <c r="O634" s="229"/>
      <c r="P634" s="231"/>
      <c r="Q634" s="232"/>
      <c r="R634" s="235"/>
      <c r="S634" s="335"/>
      <c r="T634" s="333"/>
    </row>
    <row r="635" spans="2:20" x14ac:dyDescent="0.25">
      <c r="B635" s="205">
        <v>0</v>
      </c>
      <c r="N635" s="227">
        <v>0</v>
      </c>
      <c r="O635" s="229"/>
      <c r="P635" s="231"/>
      <c r="Q635" s="232"/>
      <c r="R635" s="235"/>
      <c r="S635" s="335"/>
      <c r="T635" s="333"/>
    </row>
    <row r="636" spans="2:20" x14ac:dyDescent="0.25">
      <c r="B636" s="205">
        <v>0</v>
      </c>
      <c r="N636" s="227">
        <v>0</v>
      </c>
      <c r="O636" s="229"/>
      <c r="P636" s="231"/>
      <c r="Q636" s="232"/>
      <c r="R636" s="235"/>
      <c r="S636" s="335"/>
      <c r="T636" s="333"/>
    </row>
    <row r="637" spans="2:20" x14ac:dyDescent="0.25">
      <c r="B637" s="205">
        <v>0</v>
      </c>
      <c r="N637" s="227">
        <v>0</v>
      </c>
      <c r="O637" s="229"/>
      <c r="P637" s="231"/>
      <c r="Q637" s="232"/>
      <c r="R637" s="235"/>
      <c r="S637" s="335"/>
      <c r="T637" s="333"/>
    </row>
    <row r="638" spans="2:20" x14ac:dyDescent="0.25">
      <c r="B638" s="205">
        <v>0</v>
      </c>
      <c r="N638" s="227">
        <v>0</v>
      </c>
      <c r="O638" s="229"/>
      <c r="P638" s="231"/>
      <c r="Q638" s="232"/>
      <c r="R638" s="235"/>
      <c r="S638" s="335"/>
      <c r="T638" s="333"/>
    </row>
    <row r="639" spans="2:20" x14ac:dyDescent="0.25">
      <c r="B639" s="205">
        <v>0</v>
      </c>
      <c r="N639" s="227">
        <v>0</v>
      </c>
      <c r="O639" s="229"/>
      <c r="P639" s="231"/>
      <c r="Q639" s="232"/>
      <c r="R639" s="235"/>
      <c r="S639" s="335"/>
      <c r="T639" s="333"/>
    </row>
    <row r="640" spans="2:20" x14ac:dyDescent="0.25">
      <c r="B640" s="205">
        <v>0</v>
      </c>
      <c r="N640" s="227">
        <v>0</v>
      </c>
      <c r="O640" s="229"/>
      <c r="P640" s="231"/>
      <c r="Q640" s="232"/>
      <c r="R640" s="235"/>
      <c r="S640" s="335"/>
      <c r="T640" s="333"/>
    </row>
    <row r="641" spans="2:20" x14ac:dyDescent="0.25">
      <c r="B641" s="205">
        <v>0</v>
      </c>
      <c r="N641" s="227">
        <v>0</v>
      </c>
      <c r="O641" s="229"/>
      <c r="P641" s="231"/>
      <c r="Q641" s="232"/>
      <c r="R641" s="235"/>
      <c r="S641" s="335"/>
      <c r="T641" s="333"/>
    </row>
    <row r="642" spans="2:20" x14ac:dyDescent="0.25">
      <c r="B642" s="205">
        <v>0</v>
      </c>
      <c r="N642" s="227">
        <v>0</v>
      </c>
      <c r="O642" s="229"/>
      <c r="P642" s="231"/>
      <c r="Q642" s="232"/>
      <c r="R642" s="235"/>
      <c r="S642" s="335"/>
      <c r="T642" s="333"/>
    </row>
    <row r="643" spans="2:20" x14ac:dyDescent="0.25">
      <c r="B643" s="205">
        <v>0</v>
      </c>
      <c r="N643" s="227">
        <v>0</v>
      </c>
      <c r="O643" s="229"/>
      <c r="P643" s="231"/>
      <c r="Q643" s="232"/>
      <c r="R643" s="235"/>
      <c r="S643" s="335"/>
      <c r="T643" s="333"/>
    </row>
    <row r="644" spans="2:20" x14ac:dyDescent="0.25">
      <c r="B644" s="205">
        <v>0</v>
      </c>
      <c r="N644" s="227">
        <v>0</v>
      </c>
      <c r="O644" s="229"/>
      <c r="P644" s="231"/>
      <c r="Q644" s="232"/>
      <c r="R644" s="235"/>
      <c r="S644" s="335"/>
      <c r="T644" s="333"/>
    </row>
    <row r="645" spans="2:20" x14ac:dyDescent="0.25">
      <c r="B645" s="205">
        <v>0</v>
      </c>
      <c r="N645" s="227">
        <v>0</v>
      </c>
      <c r="O645" s="229"/>
      <c r="P645" s="231"/>
      <c r="Q645" s="232"/>
      <c r="R645" s="235"/>
      <c r="S645" s="335"/>
      <c r="T645" s="333"/>
    </row>
    <row r="646" spans="2:20" x14ac:dyDescent="0.25">
      <c r="B646" s="205">
        <v>0</v>
      </c>
      <c r="N646" s="227">
        <v>0</v>
      </c>
      <c r="O646" s="229"/>
      <c r="P646" s="231"/>
      <c r="Q646" s="232"/>
      <c r="R646" s="235"/>
      <c r="S646" s="335"/>
      <c r="T646" s="333"/>
    </row>
    <row r="647" spans="2:20" x14ac:dyDescent="0.25">
      <c r="B647" s="205">
        <v>0</v>
      </c>
      <c r="N647" s="227">
        <v>0</v>
      </c>
      <c r="O647" s="229"/>
      <c r="P647" s="231"/>
      <c r="Q647" s="232"/>
      <c r="R647" s="235"/>
      <c r="S647" s="335"/>
      <c r="T647" s="333"/>
    </row>
    <row r="648" spans="2:20" x14ac:dyDescent="0.25">
      <c r="B648" s="205">
        <v>0</v>
      </c>
      <c r="N648" s="227">
        <v>0</v>
      </c>
      <c r="O648" s="229"/>
      <c r="P648" s="231"/>
      <c r="Q648" s="232"/>
      <c r="R648" s="235"/>
      <c r="S648" s="335"/>
      <c r="T648" s="333"/>
    </row>
    <row r="649" spans="2:20" x14ac:dyDescent="0.25">
      <c r="B649" s="205">
        <v>0</v>
      </c>
      <c r="N649" s="227">
        <v>0</v>
      </c>
      <c r="O649" s="229"/>
      <c r="P649" s="231"/>
      <c r="Q649" s="232"/>
      <c r="R649" s="235"/>
      <c r="S649" s="335"/>
      <c r="T649" s="333"/>
    </row>
    <row r="650" spans="2:20" x14ac:dyDescent="0.25">
      <c r="B650" s="205">
        <v>0</v>
      </c>
      <c r="N650" s="227">
        <v>0</v>
      </c>
      <c r="O650" s="229"/>
      <c r="P650" s="231"/>
      <c r="Q650" s="232"/>
      <c r="R650" s="235"/>
      <c r="S650" s="335"/>
      <c r="T650" s="333"/>
    </row>
    <row r="651" spans="2:20" x14ac:dyDescent="0.25">
      <c r="B651" s="205">
        <v>0</v>
      </c>
      <c r="N651" s="227">
        <v>0</v>
      </c>
      <c r="O651" s="229"/>
      <c r="P651" s="231"/>
      <c r="Q651" s="232"/>
      <c r="R651" s="235"/>
      <c r="S651" s="335"/>
      <c r="T651" s="333"/>
    </row>
    <row r="652" spans="2:20" x14ac:dyDescent="0.25">
      <c r="B652" s="205">
        <v>0</v>
      </c>
      <c r="N652" s="227">
        <v>0</v>
      </c>
      <c r="O652" s="229"/>
      <c r="P652" s="231"/>
      <c r="Q652" s="232"/>
      <c r="R652" s="235"/>
      <c r="S652" s="335"/>
      <c r="T652" s="333"/>
    </row>
    <row r="653" spans="2:20" x14ac:dyDescent="0.25">
      <c r="B653" s="205">
        <v>0</v>
      </c>
      <c r="N653" s="227">
        <v>0</v>
      </c>
      <c r="O653" s="229"/>
      <c r="P653" s="231"/>
      <c r="Q653" s="232"/>
      <c r="R653" s="235"/>
      <c r="S653" s="335"/>
      <c r="T653" s="333"/>
    </row>
    <row r="654" spans="2:20" x14ac:dyDescent="0.25">
      <c r="B654" s="205">
        <v>0</v>
      </c>
      <c r="N654" s="227">
        <v>0</v>
      </c>
      <c r="O654" s="229"/>
      <c r="P654" s="231"/>
      <c r="Q654" s="232"/>
      <c r="R654" s="235"/>
      <c r="S654" s="335"/>
      <c r="T654" s="333"/>
    </row>
    <row r="655" spans="2:20" x14ac:dyDescent="0.25">
      <c r="B655" s="205">
        <v>0</v>
      </c>
      <c r="N655" s="227">
        <v>0</v>
      </c>
      <c r="O655" s="229"/>
      <c r="P655" s="231"/>
      <c r="Q655" s="232"/>
      <c r="R655" s="235"/>
      <c r="S655" s="335"/>
      <c r="T655" s="333"/>
    </row>
    <row r="656" spans="2:20" x14ac:dyDescent="0.25">
      <c r="B656" s="205">
        <v>0</v>
      </c>
      <c r="N656" s="227">
        <v>0</v>
      </c>
      <c r="O656" s="229"/>
      <c r="P656" s="231"/>
      <c r="Q656" s="232"/>
      <c r="R656" s="235"/>
      <c r="S656" s="335"/>
      <c r="T656" s="333"/>
    </row>
    <row r="657" spans="2:20" x14ac:dyDescent="0.25">
      <c r="B657" s="205">
        <v>0</v>
      </c>
      <c r="N657" s="227">
        <v>0</v>
      </c>
      <c r="O657" s="229"/>
      <c r="P657" s="231"/>
      <c r="Q657" s="232"/>
      <c r="R657" s="235"/>
      <c r="S657" s="335"/>
      <c r="T657" s="333"/>
    </row>
    <row r="658" spans="2:20" x14ac:dyDescent="0.25">
      <c r="B658" s="205">
        <v>0</v>
      </c>
      <c r="N658" s="227">
        <v>0</v>
      </c>
      <c r="O658" s="229"/>
      <c r="P658" s="231"/>
      <c r="Q658" s="232"/>
      <c r="R658" s="235"/>
      <c r="S658" s="335"/>
      <c r="T658" s="333"/>
    </row>
    <row r="659" spans="2:20" x14ac:dyDescent="0.25">
      <c r="B659" s="205">
        <v>0</v>
      </c>
      <c r="N659" s="227">
        <v>0</v>
      </c>
      <c r="O659" s="229"/>
      <c r="P659" s="231"/>
      <c r="Q659" s="232"/>
      <c r="R659" s="235"/>
      <c r="S659" s="335"/>
      <c r="T659" s="333"/>
    </row>
    <row r="660" spans="2:20" x14ac:dyDescent="0.25">
      <c r="B660" s="205">
        <v>0</v>
      </c>
      <c r="N660" s="227">
        <v>0</v>
      </c>
      <c r="O660" s="229"/>
      <c r="P660" s="231"/>
      <c r="Q660" s="232"/>
      <c r="R660" s="235"/>
      <c r="S660" s="335"/>
      <c r="T660" s="333"/>
    </row>
    <row r="661" spans="2:20" x14ac:dyDescent="0.25">
      <c r="B661" s="205">
        <v>0</v>
      </c>
      <c r="N661" s="227">
        <v>0</v>
      </c>
      <c r="O661" s="229"/>
      <c r="P661" s="231"/>
      <c r="Q661" s="232"/>
      <c r="R661" s="235"/>
      <c r="S661" s="335"/>
      <c r="T661" s="333"/>
    </row>
    <row r="662" spans="2:20" x14ac:dyDescent="0.25">
      <c r="B662" s="205">
        <v>0</v>
      </c>
      <c r="N662" s="227">
        <v>0</v>
      </c>
      <c r="O662" s="229"/>
      <c r="P662" s="231"/>
      <c r="Q662" s="232"/>
      <c r="R662" s="235"/>
      <c r="S662" s="335"/>
      <c r="T662" s="333"/>
    </row>
    <row r="663" spans="2:20" x14ac:dyDescent="0.25">
      <c r="B663" s="205">
        <v>0</v>
      </c>
      <c r="N663" s="227">
        <v>0</v>
      </c>
      <c r="O663" s="229"/>
      <c r="P663" s="231"/>
      <c r="Q663" s="232"/>
      <c r="R663" s="235"/>
      <c r="S663" s="335"/>
      <c r="T663" s="333"/>
    </row>
    <row r="664" spans="2:20" x14ac:dyDescent="0.25">
      <c r="B664" s="205">
        <v>0</v>
      </c>
      <c r="N664" s="227">
        <v>0</v>
      </c>
      <c r="O664" s="229"/>
      <c r="P664" s="231"/>
      <c r="Q664" s="232"/>
      <c r="R664" s="235"/>
      <c r="S664" s="335"/>
      <c r="T664" s="333"/>
    </row>
    <row r="665" spans="2:20" x14ac:dyDescent="0.25">
      <c r="B665" s="205">
        <v>0</v>
      </c>
      <c r="N665" s="227">
        <v>0</v>
      </c>
      <c r="O665" s="229"/>
      <c r="P665" s="231"/>
      <c r="Q665" s="232"/>
      <c r="R665" s="235"/>
      <c r="S665" s="335"/>
      <c r="T665" s="333"/>
    </row>
    <row r="666" spans="2:20" x14ac:dyDescent="0.25">
      <c r="B666" s="205">
        <v>0</v>
      </c>
      <c r="N666" s="227">
        <v>0</v>
      </c>
      <c r="O666" s="229"/>
      <c r="P666" s="231"/>
      <c r="Q666" s="232"/>
      <c r="R666" s="235"/>
      <c r="S666" s="335"/>
      <c r="T666" s="333"/>
    </row>
    <row r="667" spans="2:20" x14ac:dyDescent="0.25">
      <c r="B667" s="205">
        <v>0</v>
      </c>
      <c r="N667" s="227">
        <v>0</v>
      </c>
      <c r="O667" s="229"/>
      <c r="P667" s="231"/>
      <c r="Q667" s="232"/>
      <c r="R667" s="235"/>
      <c r="S667" s="335"/>
      <c r="T667" s="333"/>
    </row>
    <row r="668" spans="2:20" x14ac:dyDescent="0.25">
      <c r="B668" s="205">
        <v>0</v>
      </c>
      <c r="N668" s="227">
        <v>0</v>
      </c>
      <c r="O668" s="229"/>
      <c r="P668" s="231"/>
      <c r="Q668" s="232"/>
      <c r="R668" s="235"/>
      <c r="S668" s="335"/>
      <c r="T668" s="333"/>
    </row>
    <row r="669" spans="2:20" x14ac:dyDescent="0.25">
      <c r="B669" s="205">
        <v>0</v>
      </c>
      <c r="N669" s="227">
        <v>0</v>
      </c>
      <c r="O669" s="229"/>
      <c r="P669" s="231"/>
      <c r="Q669" s="232"/>
      <c r="R669" s="235"/>
      <c r="S669" s="335"/>
      <c r="T669" s="333"/>
    </row>
    <row r="670" spans="2:20" x14ac:dyDescent="0.25">
      <c r="B670" s="205">
        <v>0</v>
      </c>
      <c r="N670" s="227">
        <v>0</v>
      </c>
      <c r="O670" s="229"/>
      <c r="P670" s="231"/>
      <c r="Q670" s="232"/>
      <c r="R670" s="235"/>
      <c r="S670" s="335"/>
      <c r="T670" s="333"/>
    </row>
    <row r="671" spans="2:20" x14ac:dyDescent="0.25">
      <c r="B671" s="205">
        <v>0</v>
      </c>
      <c r="N671" s="227">
        <v>0</v>
      </c>
      <c r="O671" s="229"/>
      <c r="P671" s="231"/>
      <c r="Q671" s="232"/>
      <c r="R671" s="235"/>
      <c r="S671" s="335"/>
      <c r="T671" s="333"/>
    </row>
    <row r="672" spans="2:20" x14ac:dyDescent="0.25">
      <c r="B672" s="205">
        <v>0</v>
      </c>
      <c r="N672" s="227">
        <v>0</v>
      </c>
      <c r="O672" s="229"/>
      <c r="P672" s="231"/>
      <c r="Q672" s="232"/>
      <c r="R672" s="235"/>
      <c r="S672" s="335"/>
      <c r="T672" s="333"/>
    </row>
    <row r="673" spans="2:20" x14ac:dyDescent="0.25">
      <c r="B673" s="205">
        <v>0</v>
      </c>
      <c r="N673" s="227">
        <v>0</v>
      </c>
      <c r="O673" s="229"/>
      <c r="P673" s="231"/>
      <c r="Q673" s="232"/>
      <c r="R673" s="235"/>
      <c r="S673" s="335"/>
      <c r="T673" s="333"/>
    </row>
    <row r="674" spans="2:20" x14ac:dyDescent="0.25">
      <c r="B674" s="205">
        <v>0</v>
      </c>
      <c r="N674" s="227">
        <v>0</v>
      </c>
      <c r="O674" s="229"/>
      <c r="P674" s="231"/>
      <c r="Q674" s="232"/>
      <c r="R674" s="235"/>
      <c r="S674" s="335"/>
      <c r="T674" s="333"/>
    </row>
    <row r="675" spans="2:20" x14ac:dyDescent="0.25">
      <c r="B675" s="205">
        <v>0</v>
      </c>
      <c r="N675" s="227">
        <v>0</v>
      </c>
      <c r="O675" s="229"/>
      <c r="P675" s="231"/>
      <c r="Q675" s="232"/>
      <c r="R675" s="235"/>
      <c r="S675" s="335"/>
      <c r="T675" s="333"/>
    </row>
    <row r="676" spans="2:20" x14ac:dyDescent="0.25">
      <c r="B676" s="205">
        <v>0</v>
      </c>
      <c r="N676" s="227">
        <v>0</v>
      </c>
      <c r="O676" s="229"/>
      <c r="P676" s="231"/>
      <c r="Q676" s="232"/>
      <c r="R676" s="235"/>
      <c r="S676" s="335"/>
      <c r="T676" s="333"/>
    </row>
    <row r="677" spans="2:20" x14ac:dyDescent="0.25">
      <c r="B677" s="205">
        <v>0</v>
      </c>
      <c r="N677" s="227">
        <v>0</v>
      </c>
      <c r="O677" s="229"/>
      <c r="P677" s="231"/>
      <c r="Q677" s="232"/>
      <c r="R677" s="235"/>
      <c r="S677" s="335"/>
      <c r="T677" s="333"/>
    </row>
    <row r="678" spans="2:20" x14ac:dyDescent="0.25">
      <c r="B678" s="205">
        <v>0</v>
      </c>
      <c r="N678" s="227">
        <v>0</v>
      </c>
      <c r="O678" s="229"/>
      <c r="P678" s="231"/>
      <c r="Q678" s="232"/>
      <c r="R678" s="235"/>
      <c r="S678" s="335"/>
      <c r="T678" s="333"/>
    </row>
    <row r="679" spans="2:20" x14ac:dyDescent="0.25">
      <c r="B679" s="205">
        <v>0</v>
      </c>
      <c r="N679" s="227">
        <v>0</v>
      </c>
      <c r="O679" s="229"/>
      <c r="P679" s="231"/>
      <c r="Q679" s="232"/>
      <c r="R679" s="235"/>
      <c r="S679" s="335"/>
      <c r="T679" s="333"/>
    </row>
    <row r="680" spans="2:20" x14ac:dyDescent="0.25">
      <c r="B680" s="205">
        <v>0</v>
      </c>
      <c r="N680" s="227">
        <v>0</v>
      </c>
      <c r="O680" s="229"/>
      <c r="P680" s="231"/>
      <c r="Q680" s="232"/>
      <c r="R680" s="235"/>
      <c r="S680" s="335"/>
      <c r="T680" s="333"/>
    </row>
    <row r="681" spans="2:20" x14ac:dyDescent="0.25">
      <c r="B681" s="205">
        <v>0</v>
      </c>
      <c r="N681" s="227">
        <v>0</v>
      </c>
      <c r="O681" s="229"/>
      <c r="P681" s="231"/>
      <c r="Q681" s="232"/>
      <c r="R681" s="235"/>
      <c r="S681" s="335"/>
      <c r="T681" s="333"/>
    </row>
    <row r="682" spans="2:20" x14ac:dyDescent="0.25">
      <c r="B682" s="205">
        <v>0</v>
      </c>
      <c r="N682" s="227">
        <v>0</v>
      </c>
      <c r="O682" s="229"/>
      <c r="P682" s="231"/>
      <c r="Q682" s="232"/>
      <c r="R682" s="235"/>
      <c r="S682" s="335"/>
      <c r="T682" s="333"/>
    </row>
    <row r="683" spans="2:20" x14ac:dyDescent="0.25">
      <c r="B683" s="205">
        <v>0</v>
      </c>
      <c r="N683" s="227">
        <v>0</v>
      </c>
      <c r="O683" s="229"/>
      <c r="P683" s="231"/>
      <c r="Q683" s="232"/>
      <c r="R683" s="235"/>
      <c r="S683" s="335"/>
      <c r="T683" s="333"/>
    </row>
    <row r="684" spans="2:20" x14ac:dyDescent="0.25">
      <c r="B684" s="205">
        <v>0</v>
      </c>
      <c r="N684" s="227">
        <v>0</v>
      </c>
      <c r="O684" s="229"/>
      <c r="P684" s="231"/>
      <c r="Q684" s="232"/>
      <c r="R684" s="235"/>
      <c r="S684" s="335"/>
      <c r="T684" s="333"/>
    </row>
    <row r="685" spans="2:20" x14ac:dyDescent="0.25">
      <c r="B685" s="205">
        <v>0</v>
      </c>
      <c r="N685" s="227">
        <v>0</v>
      </c>
      <c r="O685" s="229"/>
      <c r="P685" s="231"/>
      <c r="Q685" s="232"/>
      <c r="R685" s="235"/>
      <c r="S685" s="335"/>
      <c r="T685" s="333"/>
    </row>
    <row r="686" spans="2:20" x14ac:dyDescent="0.25">
      <c r="B686" s="205">
        <v>0</v>
      </c>
      <c r="N686" s="227">
        <v>0</v>
      </c>
      <c r="O686" s="229"/>
      <c r="P686" s="231"/>
      <c r="Q686" s="232"/>
      <c r="R686" s="235"/>
      <c r="S686" s="335"/>
      <c r="T686" s="333"/>
    </row>
    <row r="687" spans="2:20" x14ac:dyDescent="0.25">
      <c r="B687" s="205">
        <v>0</v>
      </c>
      <c r="N687" s="227">
        <v>0</v>
      </c>
      <c r="O687" s="229"/>
      <c r="P687" s="231"/>
      <c r="Q687" s="232"/>
      <c r="R687" s="235"/>
      <c r="S687" s="335"/>
      <c r="T687" s="333"/>
    </row>
    <row r="688" spans="2:20" x14ac:dyDescent="0.25">
      <c r="B688" s="205">
        <v>0</v>
      </c>
      <c r="N688" s="227">
        <v>0</v>
      </c>
      <c r="O688" s="229"/>
      <c r="P688" s="231"/>
      <c r="Q688" s="232"/>
      <c r="R688" s="235"/>
      <c r="S688" s="335"/>
      <c r="T688" s="333"/>
    </row>
    <row r="689" spans="2:20" x14ac:dyDescent="0.25">
      <c r="B689" s="205">
        <v>0</v>
      </c>
      <c r="N689" s="227">
        <v>0</v>
      </c>
      <c r="O689" s="229"/>
      <c r="P689" s="231"/>
      <c r="Q689" s="232"/>
      <c r="R689" s="235"/>
      <c r="S689" s="335"/>
      <c r="T689" s="333"/>
    </row>
    <row r="690" spans="2:20" x14ac:dyDescent="0.25">
      <c r="B690" s="205">
        <v>0</v>
      </c>
      <c r="N690" s="227">
        <v>0</v>
      </c>
      <c r="O690" s="229"/>
      <c r="P690" s="231"/>
      <c r="Q690" s="232"/>
      <c r="R690" s="235"/>
      <c r="S690" s="335"/>
      <c r="T690" s="333"/>
    </row>
    <row r="691" spans="2:20" x14ac:dyDescent="0.25">
      <c r="B691" s="205">
        <v>0</v>
      </c>
      <c r="N691" s="227">
        <v>0</v>
      </c>
      <c r="O691" s="229"/>
      <c r="P691" s="231"/>
      <c r="Q691" s="232"/>
      <c r="R691" s="235"/>
      <c r="S691" s="335"/>
      <c r="T691" s="333"/>
    </row>
    <row r="692" spans="2:20" x14ac:dyDescent="0.25">
      <c r="B692" s="205">
        <v>0</v>
      </c>
      <c r="N692" s="227">
        <v>0</v>
      </c>
      <c r="O692" s="229"/>
      <c r="P692" s="231"/>
      <c r="Q692" s="232"/>
      <c r="R692" s="235"/>
      <c r="S692" s="335"/>
      <c r="T692" s="333"/>
    </row>
    <row r="693" spans="2:20" x14ac:dyDescent="0.25">
      <c r="B693" s="205">
        <v>0</v>
      </c>
      <c r="N693" s="227">
        <v>0</v>
      </c>
      <c r="O693" s="229"/>
      <c r="P693" s="231"/>
      <c r="Q693" s="232"/>
      <c r="R693" s="235"/>
      <c r="S693" s="335"/>
      <c r="T693" s="333"/>
    </row>
    <row r="694" spans="2:20" x14ac:dyDescent="0.25">
      <c r="B694" s="205">
        <v>0</v>
      </c>
      <c r="N694" s="227">
        <v>0</v>
      </c>
      <c r="O694" s="229"/>
      <c r="P694" s="231"/>
      <c r="Q694" s="232"/>
      <c r="R694" s="235"/>
      <c r="S694" s="335"/>
      <c r="T694" s="333"/>
    </row>
    <row r="695" spans="2:20" x14ac:dyDescent="0.25">
      <c r="B695" s="205">
        <v>0</v>
      </c>
      <c r="N695" s="227">
        <v>0</v>
      </c>
      <c r="O695" s="229"/>
      <c r="P695" s="231"/>
      <c r="Q695" s="232"/>
      <c r="R695" s="235"/>
      <c r="S695" s="335"/>
      <c r="T695" s="333"/>
    </row>
    <row r="696" spans="2:20" x14ac:dyDescent="0.25">
      <c r="B696" s="205">
        <v>0</v>
      </c>
      <c r="N696" s="227">
        <v>0</v>
      </c>
      <c r="O696" s="229"/>
      <c r="P696" s="231"/>
      <c r="Q696" s="232"/>
      <c r="R696" s="235"/>
      <c r="S696" s="335"/>
      <c r="T696" s="333"/>
    </row>
    <row r="697" spans="2:20" x14ac:dyDescent="0.25">
      <c r="B697" s="205">
        <v>0</v>
      </c>
      <c r="N697" s="227">
        <v>0</v>
      </c>
      <c r="O697" s="229"/>
      <c r="P697" s="231"/>
      <c r="Q697" s="232"/>
      <c r="R697" s="235"/>
      <c r="S697" s="335"/>
      <c r="T697" s="333"/>
    </row>
    <row r="698" spans="2:20" x14ac:dyDescent="0.25">
      <c r="B698" s="205">
        <v>0</v>
      </c>
      <c r="N698" s="227">
        <v>0</v>
      </c>
      <c r="O698" s="229"/>
      <c r="P698" s="231"/>
      <c r="Q698" s="232"/>
      <c r="R698" s="235"/>
      <c r="S698" s="335"/>
      <c r="T698" s="333"/>
    </row>
    <row r="699" spans="2:20" x14ac:dyDescent="0.25">
      <c r="B699" s="205">
        <v>0</v>
      </c>
      <c r="N699" s="227">
        <v>0</v>
      </c>
      <c r="O699" s="229"/>
      <c r="P699" s="231"/>
      <c r="Q699" s="232"/>
      <c r="R699" s="235"/>
      <c r="S699" s="335"/>
      <c r="T699" s="333"/>
    </row>
    <row r="700" spans="2:20" x14ac:dyDescent="0.25">
      <c r="B700" s="205">
        <v>0</v>
      </c>
      <c r="N700" s="227">
        <v>0</v>
      </c>
      <c r="O700" s="229"/>
      <c r="P700" s="231"/>
      <c r="Q700" s="232"/>
      <c r="R700" s="235"/>
      <c r="S700" s="335"/>
      <c r="T700" s="333"/>
    </row>
    <row r="701" spans="2:20" x14ac:dyDescent="0.25">
      <c r="B701" s="205">
        <v>0</v>
      </c>
      <c r="N701" s="227">
        <v>0</v>
      </c>
      <c r="O701" s="229"/>
      <c r="P701" s="231"/>
      <c r="Q701" s="232"/>
      <c r="R701" s="235"/>
      <c r="S701" s="335"/>
      <c r="T701" s="333"/>
    </row>
    <row r="702" spans="2:20" x14ac:dyDescent="0.25">
      <c r="B702" s="205">
        <v>0</v>
      </c>
      <c r="N702" s="227">
        <v>0</v>
      </c>
      <c r="O702" s="229"/>
      <c r="P702" s="231"/>
      <c r="Q702" s="232"/>
      <c r="R702" s="235"/>
      <c r="S702" s="335"/>
      <c r="T702" s="333"/>
    </row>
    <row r="703" spans="2:20" x14ac:dyDescent="0.25">
      <c r="B703" s="205">
        <v>0</v>
      </c>
      <c r="N703" s="227">
        <v>0</v>
      </c>
      <c r="O703" s="229"/>
      <c r="P703" s="231"/>
      <c r="Q703" s="232"/>
      <c r="R703" s="235"/>
      <c r="S703" s="335"/>
      <c r="T703" s="333"/>
    </row>
    <row r="704" spans="2:20" x14ac:dyDescent="0.25">
      <c r="B704" s="205">
        <v>0</v>
      </c>
      <c r="N704" s="227">
        <v>0</v>
      </c>
      <c r="O704" s="229"/>
      <c r="P704" s="231"/>
      <c r="Q704" s="232"/>
      <c r="R704" s="235"/>
      <c r="S704" s="335"/>
      <c r="T704" s="333"/>
    </row>
    <row r="705" spans="2:20" x14ac:dyDescent="0.25">
      <c r="B705" s="205">
        <v>0</v>
      </c>
      <c r="N705" s="227">
        <v>0</v>
      </c>
      <c r="O705" s="229"/>
      <c r="P705" s="231"/>
      <c r="Q705" s="232"/>
      <c r="R705" s="235"/>
      <c r="S705" s="335"/>
      <c r="T705" s="333"/>
    </row>
    <row r="706" spans="2:20" x14ac:dyDescent="0.25">
      <c r="B706" s="205">
        <v>0</v>
      </c>
      <c r="N706" s="227">
        <v>0</v>
      </c>
      <c r="O706" s="229"/>
      <c r="P706" s="231"/>
      <c r="Q706" s="232"/>
      <c r="R706" s="235"/>
      <c r="S706" s="335"/>
      <c r="T706" s="333"/>
    </row>
    <row r="707" spans="2:20" x14ac:dyDescent="0.25">
      <c r="B707" s="205">
        <v>0</v>
      </c>
      <c r="N707" s="227">
        <v>0</v>
      </c>
      <c r="O707" s="229"/>
      <c r="P707" s="231"/>
      <c r="Q707" s="232"/>
      <c r="R707" s="235"/>
      <c r="S707" s="335"/>
      <c r="T707" s="333"/>
    </row>
    <row r="708" spans="2:20" x14ac:dyDescent="0.25">
      <c r="B708" s="205">
        <v>0</v>
      </c>
      <c r="N708" s="227">
        <v>0</v>
      </c>
      <c r="O708" s="229"/>
      <c r="P708" s="231"/>
      <c r="Q708" s="232"/>
      <c r="R708" s="235"/>
      <c r="S708" s="335"/>
      <c r="T708" s="333"/>
    </row>
    <row r="709" spans="2:20" x14ac:dyDescent="0.25">
      <c r="B709" s="205">
        <v>0</v>
      </c>
      <c r="N709" s="227">
        <v>0</v>
      </c>
      <c r="O709" s="229"/>
      <c r="P709" s="231"/>
      <c r="Q709" s="232"/>
      <c r="R709" s="235"/>
      <c r="S709" s="335"/>
      <c r="T709" s="333"/>
    </row>
    <row r="710" spans="2:20" x14ac:dyDescent="0.25">
      <c r="B710" s="205">
        <v>0</v>
      </c>
      <c r="N710" s="227">
        <v>0</v>
      </c>
      <c r="O710" s="229"/>
      <c r="P710" s="231"/>
      <c r="Q710" s="232"/>
      <c r="R710" s="235"/>
      <c r="S710" s="335"/>
      <c r="T710" s="333"/>
    </row>
    <row r="711" spans="2:20" x14ac:dyDescent="0.25">
      <c r="B711" s="205">
        <v>0</v>
      </c>
      <c r="N711" s="227">
        <v>0</v>
      </c>
      <c r="O711" s="229"/>
      <c r="P711" s="231"/>
      <c r="Q711" s="232"/>
      <c r="R711" s="235"/>
      <c r="S711" s="335"/>
      <c r="T711" s="333"/>
    </row>
    <row r="712" spans="2:20" x14ac:dyDescent="0.25">
      <c r="B712" s="205">
        <v>0</v>
      </c>
      <c r="N712" s="227">
        <v>0</v>
      </c>
      <c r="O712" s="229"/>
      <c r="P712" s="231"/>
      <c r="Q712" s="232"/>
      <c r="R712" s="235"/>
      <c r="S712" s="335"/>
      <c r="T712" s="333"/>
    </row>
    <row r="713" spans="2:20" x14ac:dyDescent="0.25">
      <c r="B713" s="205">
        <v>0</v>
      </c>
      <c r="N713" s="227">
        <v>0</v>
      </c>
      <c r="O713" s="229"/>
      <c r="P713" s="231"/>
      <c r="Q713" s="232"/>
      <c r="R713" s="235"/>
      <c r="S713" s="335"/>
      <c r="T713" s="333"/>
    </row>
    <row r="714" spans="2:20" x14ac:dyDescent="0.25">
      <c r="B714" s="205">
        <v>0</v>
      </c>
      <c r="N714" s="227">
        <v>0</v>
      </c>
      <c r="O714" s="229"/>
      <c r="P714" s="231"/>
      <c r="Q714" s="232"/>
      <c r="R714" s="235"/>
      <c r="S714" s="335"/>
      <c r="T714" s="333"/>
    </row>
    <row r="715" spans="2:20" x14ac:dyDescent="0.25">
      <c r="B715" s="205">
        <v>0</v>
      </c>
      <c r="N715" s="227">
        <v>0</v>
      </c>
      <c r="O715" s="229"/>
      <c r="P715" s="231"/>
      <c r="Q715" s="232"/>
      <c r="R715" s="235"/>
      <c r="S715" s="335"/>
      <c r="T715" s="333"/>
    </row>
    <row r="716" spans="2:20" x14ac:dyDescent="0.25">
      <c r="B716" s="205">
        <v>0</v>
      </c>
      <c r="N716" s="227">
        <v>0</v>
      </c>
      <c r="O716" s="229"/>
      <c r="P716" s="231"/>
      <c r="Q716" s="232"/>
      <c r="R716" s="235"/>
      <c r="S716" s="335"/>
      <c r="T716" s="333"/>
    </row>
    <row r="717" spans="2:20" x14ac:dyDescent="0.25">
      <c r="B717" s="205">
        <v>0</v>
      </c>
      <c r="N717" s="227">
        <v>0</v>
      </c>
      <c r="O717" s="229"/>
      <c r="P717" s="231"/>
      <c r="Q717" s="232"/>
      <c r="R717" s="235"/>
      <c r="S717" s="335"/>
      <c r="T717" s="333"/>
    </row>
    <row r="718" spans="2:20" x14ac:dyDescent="0.25">
      <c r="B718" s="205">
        <v>0</v>
      </c>
      <c r="N718" s="227">
        <v>0</v>
      </c>
      <c r="O718" s="229"/>
      <c r="P718" s="231"/>
      <c r="Q718" s="232"/>
      <c r="R718" s="235"/>
      <c r="S718" s="335"/>
      <c r="T718" s="333"/>
    </row>
    <row r="719" spans="2:20" x14ac:dyDescent="0.25">
      <c r="B719" s="205">
        <v>0</v>
      </c>
      <c r="N719" s="227">
        <v>0</v>
      </c>
      <c r="O719" s="229"/>
      <c r="P719" s="231"/>
      <c r="Q719" s="232"/>
      <c r="R719" s="235"/>
      <c r="S719" s="335"/>
      <c r="T719" s="333"/>
    </row>
    <row r="720" spans="2:20" x14ac:dyDescent="0.25">
      <c r="B720" s="205">
        <v>0</v>
      </c>
      <c r="N720" s="227">
        <v>0</v>
      </c>
      <c r="O720" s="229"/>
      <c r="P720" s="231"/>
      <c r="Q720" s="232"/>
      <c r="R720" s="235"/>
      <c r="S720" s="335"/>
      <c r="T720" s="333"/>
    </row>
    <row r="721" spans="2:20" x14ac:dyDescent="0.25">
      <c r="B721" s="205">
        <v>0</v>
      </c>
      <c r="N721" s="227">
        <v>0</v>
      </c>
      <c r="O721" s="229"/>
      <c r="P721" s="231"/>
      <c r="Q721" s="232"/>
      <c r="R721" s="235"/>
      <c r="S721" s="335"/>
      <c r="T721" s="333"/>
    </row>
    <row r="722" spans="2:20" x14ac:dyDescent="0.25">
      <c r="B722" s="205">
        <v>0</v>
      </c>
      <c r="N722" s="227">
        <v>0</v>
      </c>
      <c r="O722" s="229"/>
      <c r="P722" s="231"/>
      <c r="Q722" s="232"/>
      <c r="R722" s="235"/>
      <c r="S722" s="335"/>
      <c r="T722" s="333"/>
    </row>
    <row r="723" spans="2:20" x14ac:dyDescent="0.25">
      <c r="B723" s="205">
        <v>0</v>
      </c>
      <c r="N723" s="227">
        <v>0</v>
      </c>
      <c r="O723" s="229"/>
      <c r="P723" s="231"/>
      <c r="Q723" s="232"/>
      <c r="R723" s="235"/>
      <c r="S723" s="335"/>
      <c r="T723" s="333"/>
    </row>
    <row r="724" spans="2:20" x14ac:dyDescent="0.25">
      <c r="B724" s="205">
        <v>0</v>
      </c>
      <c r="N724" s="227">
        <v>0</v>
      </c>
      <c r="O724" s="229"/>
      <c r="P724" s="231"/>
      <c r="Q724" s="232"/>
      <c r="R724" s="235"/>
      <c r="S724" s="335"/>
      <c r="T724" s="333"/>
    </row>
    <row r="725" spans="2:20" x14ac:dyDescent="0.25">
      <c r="B725" s="205">
        <v>0</v>
      </c>
      <c r="N725" s="227">
        <v>0</v>
      </c>
      <c r="O725" s="229"/>
      <c r="P725" s="231"/>
      <c r="Q725" s="232"/>
      <c r="R725" s="235"/>
      <c r="S725" s="335"/>
      <c r="T725" s="333"/>
    </row>
    <row r="726" spans="2:20" x14ac:dyDescent="0.25">
      <c r="B726" s="205">
        <v>0</v>
      </c>
      <c r="N726" s="227">
        <v>0</v>
      </c>
      <c r="O726" s="229"/>
      <c r="P726" s="231"/>
      <c r="Q726" s="232"/>
      <c r="R726" s="235"/>
      <c r="S726" s="335"/>
      <c r="T726" s="333"/>
    </row>
    <row r="727" spans="2:20" x14ac:dyDescent="0.25">
      <c r="B727" s="205">
        <v>0</v>
      </c>
      <c r="N727" s="227">
        <v>0</v>
      </c>
      <c r="O727" s="229"/>
      <c r="P727" s="231"/>
      <c r="Q727" s="232"/>
      <c r="R727" s="235"/>
      <c r="S727" s="335"/>
      <c r="T727" s="333"/>
    </row>
    <row r="728" spans="2:20" x14ac:dyDescent="0.25">
      <c r="B728" s="205">
        <v>0</v>
      </c>
      <c r="N728" s="227">
        <v>0</v>
      </c>
      <c r="O728" s="229"/>
      <c r="P728" s="231"/>
      <c r="Q728" s="232"/>
      <c r="R728" s="235"/>
      <c r="S728" s="335"/>
      <c r="T728" s="333"/>
    </row>
    <row r="729" spans="2:20" x14ac:dyDescent="0.25">
      <c r="B729" s="205">
        <v>0</v>
      </c>
      <c r="N729" s="227">
        <v>0</v>
      </c>
      <c r="O729" s="229"/>
      <c r="P729" s="231"/>
      <c r="Q729" s="232"/>
      <c r="R729" s="235"/>
      <c r="S729" s="335"/>
      <c r="T729" s="333"/>
    </row>
    <row r="730" spans="2:20" x14ac:dyDescent="0.25">
      <c r="B730" s="205">
        <v>0</v>
      </c>
      <c r="N730" s="227">
        <v>0</v>
      </c>
      <c r="O730" s="229"/>
      <c r="P730" s="231"/>
      <c r="Q730" s="232"/>
      <c r="R730" s="235"/>
      <c r="S730" s="335"/>
      <c r="T730" s="333"/>
    </row>
    <row r="731" spans="2:20" x14ac:dyDescent="0.25">
      <c r="B731" s="205">
        <v>0</v>
      </c>
      <c r="N731" s="227">
        <v>0</v>
      </c>
      <c r="O731" s="229"/>
      <c r="P731" s="231"/>
      <c r="Q731" s="232"/>
      <c r="R731" s="235"/>
      <c r="S731" s="335"/>
      <c r="T731" s="333"/>
    </row>
    <row r="732" spans="2:20" x14ac:dyDescent="0.25">
      <c r="B732" s="205">
        <v>0</v>
      </c>
      <c r="N732" s="227">
        <v>0</v>
      </c>
      <c r="O732" s="229"/>
      <c r="P732" s="231"/>
      <c r="Q732" s="232"/>
      <c r="R732" s="235"/>
      <c r="S732" s="335"/>
      <c r="T732" s="333"/>
    </row>
    <row r="733" spans="2:20" x14ac:dyDescent="0.25">
      <c r="B733" s="205">
        <v>0</v>
      </c>
      <c r="N733" s="227">
        <v>0</v>
      </c>
      <c r="O733" s="229"/>
      <c r="P733" s="231"/>
      <c r="Q733" s="232"/>
      <c r="R733" s="235"/>
      <c r="S733" s="335"/>
      <c r="T733" s="333"/>
    </row>
    <row r="734" spans="2:20" x14ac:dyDescent="0.25">
      <c r="B734" s="205">
        <v>0</v>
      </c>
      <c r="N734" s="227">
        <v>0</v>
      </c>
      <c r="O734" s="229"/>
      <c r="P734" s="231"/>
      <c r="Q734" s="232"/>
      <c r="R734" s="235"/>
      <c r="S734" s="335"/>
      <c r="T734" s="333"/>
    </row>
    <row r="735" spans="2:20" x14ac:dyDescent="0.25">
      <c r="B735" s="205">
        <v>0</v>
      </c>
      <c r="N735" s="227">
        <v>0</v>
      </c>
      <c r="O735" s="229"/>
      <c r="P735" s="231"/>
      <c r="Q735" s="232"/>
      <c r="R735" s="235"/>
      <c r="S735" s="335"/>
      <c r="T735" s="333"/>
    </row>
    <row r="736" spans="2:20" x14ac:dyDescent="0.25">
      <c r="B736" s="205">
        <v>0</v>
      </c>
      <c r="N736" s="227">
        <v>0</v>
      </c>
      <c r="O736" s="229"/>
      <c r="P736" s="231"/>
      <c r="Q736" s="232"/>
      <c r="R736" s="235"/>
      <c r="S736" s="335"/>
      <c r="T736" s="333"/>
    </row>
    <row r="737" spans="2:20" x14ac:dyDescent="0.25">
      <c r="B737" s="205">
        <v>0</v>
      </c>
      <c r="N737" s="227">
        <v>0</v>
      </c>
      <c r="O737" s="229"/>
      <c r="P737" s="231"/>
      <c r="Q737" s="232"/>
      <c r="R737" s="235"/>
      <c r="S737" s="335"/>
      <c r="T737" s="333"/>
    </row>
    <row r="738" spans="2:20" x14ac:dyDescent="0.25">
      <c r="B738" s="205">
        <v>0</v>
      </c>
      <c r="N738" s="227">
        <v>0</v>
      </c>
      <c r="O738" s="229"/>
      <c r="P738" s="231"/>
      <c r="Q738" s="232"/>
      <c r="R738" s="235"/>
      <c r="S738" s="335"/>
      <c r="T738" s="333"/>
    </row>
    <row r="739" spans="2:20" x14ac:dyDescent="0.25">
      <c r="B739" s="205">
        <v>0</v>
      </c>
      <c r="N739" s="227">
        <v>0</v>
      </c>
      <c r="O739" s="229"/>
      <c r="P739" s="231"/>
      <c r="Q739" s="232"/>
      <c r="R739" s="235"/>
      <c r="S739" s="335"/>
      <c r="T739" s="333"/>
    </row>
    <row r="740" spans="2:20" x14ac:dyDescent="0.25">
      <c r="B740" s="205">
        <v>0</v>
      </c>
      <c r="N740" s="227">
        <v>0</v>
      </c>
      <c r="O740" s="229"/>
      <c r="P740" s="231"/>
      <c r="Q740" s="232"/>
      <c r="R740" s="235"/>
      <c r="S740" s="335"/>
      <c r="T740" s="333"/>
    </row>
    <row r="741" spans="2:20" x14ac:dyDescent="0.25">
      <c r="B741" s="205">
        <v>0</v>
      </c>
      <c r="N741" s="227">
        <v>0</v>
      </c>
      <c r="O741" s="229"/>
      <c r="P741" s="231"/>
      <c r="Q741" s="232"/>
      <c r="R741" s="235"/>
      <c r="S741" s="335"/>
      <c r="T741" s="333"/>
    </row>
    <row r="742" spans="2:20" x14ac:dyDescent="0.25">
      <c r="B742" s="205">
        <v>0</v>
      </c>
      <c r="N742" s="227">
        <v>0</v>
      </c>
      <c r="O742" s="229"/>
      <c r="P742" s="231"/>
      <c r="Q742" s="232"/>
      <c r="R742" s="235"/>
      <c r="S742" s="335"/>
      <c r="T742" s="333"/>
    </row>
    <row r="743" spans="2:20" x14ac:dyDescent="0.25">
      <c r="B743" s="205">
        <v>0</v>
      </c>
      <c r="N743" s="227">
        <v>0</v>
      </c>
      <c r="O743" s="229"/>
      <c r="P743" s="231"/>
      <c r="Q743" s="232"/>
      <c r="R743" s="235"/>
      <c r="S743" s="335"/>
      <c r="T743" s="333"/>
    </row>
    <row r="744" spans="2:20" x14ac:dyDescent="0.25">
      <c r="B744" s="205">
        <v>0</v>
      </c>
      <c r="N744" s="227">
        <v>0</v>
      </c>
      <c r="O744" s="229"/>
      <c r="P744" s="231"/>
      <c r="Q744" s="232"/>
      <c r="R744" s="235"/>
      <c r="S744" s="335"/>
      <c r="T744" s="333"/>
    </row>
    <row r="745" spans="2:20" x14ac:dyDescent="0.25">
      <c r="B745" s="205">
        <v>0</v>
      </c>
      <c r="N745" s="227">
        <v>0</v>
      </c>
      <c r="O745" s="229"/>
      <c r="P745" s="231"/>
      <c r="Q745" s="232"/>
      <c r="R745" s="235"/>
      <c r="S745" s="335"/>
      <c r="T745" s="333"/>
    </row>
    <row r="746" spans="2:20" x14ac:dyDescent="0.25">
      <c r="B746" s="205">
        <v>0</v>
      </c>
      <c r="N746" s="227">
        <v>0</v>
      </c>
      <c r="O746" s="229"/>
      <c r="P746" s="231"/>
      <c r="Q746" s="232"/>
      <c r="R746" s="235"/>
      <c r="S746" s="335"/>
      <c r="T746" s="333"/>
    </row>
    <row r="747" spans="2:20" x14ac:dyDescent="0.25">
      <c r="B747" s="205">
        <v>0</v>
      </c>
      <c r="N747" s="227">
        <v>0</v>
      </c>
      <c r="O747" s="229"/>
      <c r="P747" s="231"/>
      <c r="Q747" s="232"/>
      <c r="R747" s="235"/>
      <c r="S747" s="335"/>
      <c r="T747" s="333"/>
    </row>
    <row r="748" spans="2:20" x14ac:dyDescent="0.25">
      <c r="B748" s="205">
        <v>0</v>
      </c>
      <c r="N748" s="227">
        <v>0</v>
      </c>
      <c r="O748" s="229"/>
      <c r="P748" s="231"/>
      <c r="Q748" s="232"/>
      <c r="R748" s="235"/>
      <c r="S748" s="335"/>
      <c r="T748" s="333"/>
    </row>
    <row r="749" spans="2:20" x14ac:dyDescent="0.25">
      <c r="B749" s="205">
        <v>0</v>
      </c>
      <c r="N749" s="227">
        <v>0</v>
      </c>
      <c r="O749" s="229"/>
      <c r="P749" s="231"/>
      <c r="Q749" s="232"/>
      <c r="R749" s="235"/>
      <c r="S749" s="335"/>
      <c r="T749" s="333"/>
    </row>
    <row r="750" spans="2:20" x14ac:dyDescent="0.25">
      <c r="B750" s="205">
        <v>0</v>
      </c>
      <c r="N750" s="227">
        <v>0</v>
      </c>
      <c r="O750" s="229"/>
      <c r="P750" s="231"/>
      <c r="Q750" s="232"/>
      <c r="R750" s="235"/>
      <c r="S750" s="335"/>
      <c r="T750" s="333"/>
    </row>
    <row r="751" spans="2:20" x14ac:dyDescent="0.25">
      <c r="B751" s="205">
        <v>0</v>
      </c>
      <c r="N751" s="227">
        <v>0</v>
      </c>
      <c r="O751" s="229"/>
      <c r="P751" s="231"/>
      <c r="Q751" s="232"/>
      <c r="R751" s="235"/>
      <c r="S751" s="335"/>
      <c r="T751" s="333"/>
    </row>
    <row r="752" spans="2:20" x14ac:dyDescent="0.25">
      <c r="B752" s="205">
        <v>0</v>
      </c>
      <c r="N752" s="227">
        <v>0</v>
      </c>
      <c r="O752" s="229"/>
      <c r="P752" s="231"/>
      <c r="Q752" s="232"/>
      <c r="R752" s="235"/>
      <c r="S752" s="335"/>
      <c r="T752" s="333"/>
    </row>
    <row r="753" spans="2:20" x14ac:dyDescent="0.25">
      <c r="B753" s="205">
        <v>0</v>
      </c>
      <c r="N753" s="227">
        <v>0</v>
      </c>
      <c r="O753" s="229"/>
      <c r="P753" s="231"/>
      <c r="Q753" s="232"/>
      <c r="R753" s="235"/>
      <c r="S753" s="335"/>
      <c r="T753" s="333"/>
    </row>
    <row r="754" spans="2:20" x14ac:dyDescent="0.25">
      <c r="B754" s="205">
        <v>0</v>
      </c>
      <c r="N754" s="227">
        <v>0</v>
      </c>
      <c r="O754" s="229"/>
      <c r="P754" s="231"/>
      <c r="Q754" s="232"/>
      <c r="R754" s="235"/>
      <c r="S754" s="335"/>
      <c r="T754" s="333"/>
    </row>
    <row r="755" spans="2:20" x14ac:dyDescent="0.25">
      <c r="B755" s="205">
        <v>0</v>
      </c>
      <c r="N755" s="227">
        <v>0</v>
      </c>
      <c r="O755" s="229"/>
      <c r="P755" s="231"/>
      <c r="Q755" s="232"/>
      <c r="R755" s="235"/>
      <c r="S755" s="335"/>
      <c r="T755" s="333"/>
    </row>
    <row r="756" spans="2:20" x14ac:dyDescent="0.25">
      <c r="B756" s="205">
        <v>0</v>
      </c>
      <c r="N756" s="227">
        <v>0</v>
      </c>
      <c r="O756" s="229"/>
      <c r="P756" s="231"/>
      <c r="Q756" s="232"/>
      <c r="R756" s="235"/>
      <c r="S756" s="335"/>
      <c r="T756" s="333"/>
    </row>
    <row r="757" spans="2:20" x14ac:dyDescent="0.25">
      <c r="B757" s="205">
        <v>0</v>
      </c>
      <c r="N757" s="227">
        <v>0</v>
      </c>
      <c r="O757" s="229"/>
      <c r="P757" s="231"/>
      <c r="Q757" s="232"/>
      <c r="R757" s="235"/>
      <c r="S757" s="335"/>
      <c r="T757" s="333"/>
    </row>
    <row r="758" spans="2:20" x14ac:dyDescent="0.25">
      <c r="B758" s="205">
        <v>0</v>
      </c>
      <c r="N758" s="227">
        <v>0</v>
      </c>
      <c r="O758" s="229"/>
      <c r="P758" s="231"/>
      <c r="Q758" s="232"/>
      <c r="R758" s="235"/>
      <c r="S758" s="335"/>
      <c r="T758" s="333"/>
    </row>
    <row r="759" spans="2:20" x14ac:dyDescent="0.25">
      <c r="B759" s="205">
        <v>0</v>
      </c>
      <c r="N759" s="227">
        <v>0</v>
      </c>
      <c r="O759" s="229"/>
      <c r="P759" s="231"/>
      <c r="Q759" s="232"/>
      <c r="R759" s="235"/>
      <c r="S759" s="335"/>
      <c r="T759" s="333"/>
    </row>
    <row r="760" spans="2:20" x14ac:dyDescent="0.25">
      <c r="B760" s="205">
        <v>0</v>
      </c>
      <c r="N760" s="227">
        <v>0</v>
      </c>
      <c r="O760" s="229"/>
      <c r="P760" s="231"/>
      <c r="Q760" s="232"/>
      <c r="R760" s="235"/>
      <c r="S760" s="335"/>
      <c r="T760" s="333"/>
    </row>
    <row r="761" spans="2:20" x14ac:dyDescent="0.25">
      <c r="B761" s="205">
        <v>0</v>
      </c>
      <c r="N761" s="227">
        <v>0</v>
      </c>
      <c r="O761" s="229"/>
      <c r="P761" s="231"/>
      <c r="Q761" s="232"/>
      <c r="R761" s="235"/>
      <c r="S761" s="335"/>
      <c r="T761" s="333"/>
    </row>
    <row r="762" spans="2:20" x14ac:dyDescent="0.25">
      <c r="B762" s="205">
        <v>0</v>
      </c>
      <c r="N762" s="227">
        <v>0</v>
      </c>
      <c r="O762" s="229"/>
      <c r="P762" s="231"/>
      <c r="Q762" s="232"/>
      <c r="R762" s="235"/>
      <c r="S762" s="335"/>
      <c r="T762" s="333"/>
    </row>
    <row r="763" spans="2:20" x14ac:dyDescent="0.25">
      <c r="B763" s="205">
        <v>0</v>
      </c>
      <c r="N763" s="227">
        <v>0</v>
      </c>
      <c r="O763" s="229"/>
      <c r="P763" s="231"/>
      <c r="Q763" s="232"/>
      <c r="R763" s="235"/>
      <c r="S763" s="335"/>
      <c r="T763" s="333"/>
    </row>
    <row r="764" spans="2:20" x14ac:dyDescent="0.25">
      <c r="B764" s="205">
        <v>0</v>
      </c>
      <c r="N764" s="227">
        <v>0</v>
      </c>
      <c r="O764" s="229"/>
      <c r="P764" s="231"/>
      <c r="Q764" s="232"/>
      <c r="R764" s="235"/>
      <c r="S764" s="335"/>
      <c r="T764" s="333"/>
    </row>
    <row r="765" spans="2:20" x14ac:dyDescent="0.25">
      <c r="B765" s="205">
        <v>0</v>
      </c>
      <c r="N765" s="227">
        <v>0</v>
      </c>
      <c r="O765" s="229"/>
      <c r="P765" s="231"/>
      <c r="Q765" s="232"/>
      <c r="R765" s="235"/>
      <c r="S765" s="335"/>
      <c r="T765" s="333"/>
    </row>
    <row r="766" spans="2:20" x14ac:dyDescent="0.25">
      <c r="B766" s="205">
        <v>0</v>
      </c>
      <c r="N766" s="227">
        <v>0</v>
      </c>
      <c r="O766" s="229"/>
      <c r="P766" s="231"/>
      <c r="Q766" s="232"/>
      <c r="R766" s="235"/>
      <c r="S766" s="335"/>
      <c r="T766" s="333"/>
    </row>
    <row r="767" spans="2:20" x14ac:dyDescent="0.25">
      <c r="B767" s="205">
        <v>0</v>
      </c>
      <c r="N767" s="227">
        <v>0</v>
      </c>
      <c r="O767" s="229"/>
      <c r="P767" s="231"/>
      <c r="Q767" s="232"/>
      <c r="R767" s="235"/>
      <c r="S767" s="335"/>
      <c r="T767" s="333"/>
    </row>
    <row r="768" spans="2:20" x14ac:dyDescent="0.25">
      <c r="B768" s="205">
        <v>0</v>
      </c>
      <c r="N768" s="227">
        <v>0</v>
      </c>
      <c r="O768" s="229"/>
      <c r="P768" s="231"/>
      <c r="Q768" s="232"/>
      <c r="R768" s="235"/>
      <c r="S768" s="335"/>
      <c r="T768" s="333"/>
    </row>
    <row r="769" spans="2:29" x14ac:dyDescent="0.25">
      <c r="B769" s="205">
        <v>0</v>
      </c>
      <c r="N769" s="227">
        <v>0</v>
      </c>
      <c r="O769" s="229"/>
      <c r="P769" s="231"/>
      <c r="Q769" s="232"/>
      <c r="R769" s="235"/>
      <c r="S769" s="335"/>
      <c r="T769" s="333"/>
    </row>
    <row r="770" spans="2:29" x14ac:dyDescent="0.25">
      <c r="B770" s="205">
        <v>0</v>
      </c>
      <c r="N770" s="227">
        <v>0</v>
      </c>
      <c r="O770" s="229"/>
      <c r="P770" s="231"/>
      <c r="Q770" s="232"/>
      <c r="R770" s="235"/>
      <c r="S770" s="335"/>
      <c r="T770" s="333"/>
    </row>
    <row r="771" spans="2:29" x14ac:dyDescent="0.25">
      <c r="B771" s="205">
        <v>0</v>
      </c>
      <c r="N771" s="227">
        <v>0</v>
      </c>
      <c r="O771" s="229"/>
      <c r="P771" s="231"/>
      <c r="Q771" s="232"/>
      <c r="R771" s="235"/>
      <c r="S771" s="335"/>
      <c r="T771" s="333"/>
    </row>
    <row r="772" spans="2:29" x14ac:dyDescent="0.25">
      <c r="B772" s="205">
        <v>0</v>
      </c>
      <c r="N772" s="227">
        <v>0</v>
      </c>
      <c r="O772" s="229"/>
      <c r="P772" s="231"/>
      <c r="Q772" s="232"/>
      <c r="R772" s="235"/>
      <c r="S772" s="335"/>
      <c r="T772" s="333"/>
    </row>
    <row r="773" spans="2:29" x14ac:dyDescent="0.25">
      <c r="B773" s="205">
        <v>0</v>
      </c>
      <c r="N773" s="227">
        <v>0</v>
      </c>
      <c r="O773" s="229"/>
      <c r="P773" s="231"/>
      <c r="Q773" s="232"/>
      <c r="R773" s="235"/>
      <c r="S773" s="335"/>
      <c r="T773" s="333"/>
    </row>
    <row r="774" spans="2:29" x14ac:dyDescent="0.25">
      <c r="B774" s="205">
        <v>0</v>
      </c>
      <c r="N774" s="227">
        <v>0</v>
      </c>
      <c r="O774" s="229"/>
      <c r="P774" s="231"/>
      <c r="Q774" s="232"/>
      <c r="R774" s="235"/>
      <c r="S774" s="335"/>
      <c r="T774" s="333"/>
    </row>
    <row r="775" spans="2:29" x14ac:dyDescent="0.25">
      <c r="B775" s="205">
        <v>0</v>
      </c>
      <c r="N775" s="227">
        <v>0</v>
      </c>
      <c r="O775" s="229"/>
      <c r="P775" s="231"/>
      <c r="Q775" s="232"/>
      <c r="R775" s="235"/>
      <c r="S775" s="335"/>
      <c r="T775" s="333"/>
    </row>
    <row r="776" spans="2:29" x14ac:dyDescent="0.25">
      <c r="B776" s="205">
        <v>0</v>
      </c>
      <c r="N776" s="227">
        <v>0</v>
      </c>
      <c r="O776" s="229"/>
      <c r="P776" s="231"/>
      <c r="Q776" s="232"/>
      <c r="R776" s="235"/>
      <c r="S776" s="335"/>
      <c r="T776" s="333"/>
    </row>
    <row r="777" spans="2:29" x14ac:dyDescent="0.25">
      <c r="B777" s="205">
        <v>0</v>
      </c>
      <c r="N777" s="227">
        <v>0</v>
      </c>
      <c r="O777" s="229"/>
      <c r="P777" s="231"/>
      <c r="Q777" s="232"/>
      <c r="R777" s="235"/>
      <c r="S777" s="335"/>
      <c r="T777" s="333"/>
      <c r="Y777" s="529" t="s">
        <v>2147</v>
      </c>
      <c r="Z777" s="529"/>
      <c r="AA777" s="529"/>
      <c r="AB777" s="529"/>
      <c r="AC777" s="529"/>
    </row>
    <row r="778" spans="2:29" x14ac:dyDescent="0.25">
      <c r="B778" s="205">
        <v>0</v>
      </c>
      <c r="N778" s="227">
        <v>0</v>
      </c>
      <c r="O778" s="229"/>
      <c r="P778" s="231"/>
      <c r="Q778" s="232"/>
      <c r="R778" s="235"/>
      <c r="S778" s="335"/>
      <c r="T778" s="333"/>
      <c r="Y778" s="529"/>
      <c r="Z778" s="529"/>
      <c r="AA778" s="529"/>
      <c r="AB778" s="529"/>
      <c r="AC778" s="529"/>
    </row>
    <row r="779" spans="2:29" x14ac:dyDescent="0.25">
      <c r="B779" s="205">
        <v>0</v>
      </c>
      <c r="N779" s="227">
        <v>0</v>
      </c>
      <c r="O779" s="229"/>
      <c r="P779" s="231"/>
      <c r="Q779" s="232"/>
      <c r="R779" s="235"/>
      <c r="S779" s="335"/>
      <c r="T779" s="333"/>
      <c r="Y779" s="529"/>
      <c r="Z779" s="529"/>
      <c r="AA779" s="529"/>
      <c r="AB779" s="529"/>
      <c r="AC779" s="529"/>
    </row>
    <row r="780" spans="2:29" x14ac:dyDescent="0.25">
      <c r="B780" s="205">
        <v>0</v>
      </c>
      <c r="N780" s="227">
        <v>0</v>
      </c>
      <c r="O780" s="229"/>
      <c r="P780" s="231"/>
      <c r="Q780" s="232"/>
      <c r="R780" s="235"/>
      <c r="S780" s="335"/>
      <c r="T780" s="333"/>
    </row>
    <row r="781" spans="2:29" x14ac:dyDescent="0.25">
      <c r="B781" s="205">
        <v>0</v>
      </c>
      <c r="N781" s="227">
        <v>0</v>
      </c>
      <c r="O781" s="229"/>
      <c r="P781" s="231"/>
      <c r="Q781" s="232"/>
      <c r="R781" s="235"/>
      <c r="S781" s="335"/>
      <c r="T781" s="333"/>
    </row>
    <row r="782" spans="2:29" x14ac:dyDescent="0.25">
      <c r="B782" s="205">
        <v>0</v>
      </c>
      <c r="N782" s="227">
        <v>0</v>
      </c>
      <c r="O782" s="229"/>
      <c r="P782" s="231"/>
      <c r="Q782" s="232"/>
      <c r="R782" s="235"/>
      <c r="S782" s="335"/>
      <c r="T782" s="333"/>
    </row>
    <row r="783" spans="2:29" x14ac:dyDescent="0.25">
      <c r="B783" s="205">
        <v>0</v>
      </c>
      <c r="N783" s="227">
        <v>0</v>
      </c>
      <c r="O783" s="229"/>
      <c r="P783" s="231"/>
      <c r="Q783" s="232"/>
      <c r="R783" s="235"/>
      <c r="S783" s="335"/>
      <c r="T783" s="333"/>
    </row>
    <row r="784" spans="2:29" x14ac:dyDescent="0.25">
      <c r="B784" s="205">
        <v>0</v>
      </c>
      <c r="N784" s="227">
        <v>0</v>
      </c>
      <c r="O784" s="229"/>
      <c r="P784" s="231"/>
      <c r="Q784" s="232"/>
      <c r="R784" s="235"/>
      <c r="S784" s="335"/>
      <c r="T784" s="333"/>
    </row>
    <row r="785" spans="2:23" x14ac:dyDescent="0.25">
      <c r="B785" s="205">
        <v>0</v>
      </c>
      <c r="N785" s="227">
        <v>0</v>
      </c>
      <c r="O785" s="229"/>
      <c r="P785" s="231"/>
      <c r="Q785" s="232"/>
      <c r="R785" s="235"/>
      <c r="S785" s="335"/>
      <c r="T785" s="333"/>
      <c r="V785">
        <v>0</v>
      </c>
      <c r="W785" s="339">
        <v>0.29436769394261425</v>
      </c>
    </row>
    <row r="786" spans="2:23" x14ac:dyDescent="0.25">
      <c r="B786" s="205">
        <v>0</v>
      </c>
      <c r="N786" s="227">
        <v>0</v>
      </c>
      <c r="O786" s="229"/>
      <c r="P786" s="231"/>
      <c r="Q786" s="232"/>
      <c r="R786" s="235"/>
      <c r="S786" s="335"/>
      <c r="T786" s="333"/>
      <c r="V786" s="338">
        <v>0.05</v>
      </c>
      <c r="W786" s="339">
        <v>0.40337909186906018</v>
      </c>
    </row>
    <row r="787" spans="2:23" x14ac:dyDescent="0.25">
      <c r="B787" s="205">
        <v>0</v>
      </c>
      <c r="N787" s="227">
        <v>0</v>
      </c>
      <c r="O787" s="229"/>
      <c r="P787" s="231"/>
      <c r="Q787" s="232"/>
      <c r="R787" s="235"/>
      <c r="S787" s="335"/>
      <c r="T787" s="333"/>
      <c r="V787" s="338">
        <v>0.1</v>
      </c>
      <c r="W787" s="339">
        <v>0.49947201689545934</v>
      </c>
    </row>
    <row r="788" spans="2:23" x14ac:dyDescent="0.25">
      <c r="B788" s="205">
        <v>0</v>
      </c>
      <c r="N788" s="227">
        <v>0</v>
      </c>
      <c r="O788" s="229"/>
      <c r="P788" s="231"/>
      <c r="Q788" s="232"/>
      <c r="R788" s="235"/>
      <c r="S788" s="335"/>
      <c r="T788" s="333"/>
      <c r="V788" s="338">
        <v>0.15</v>
      </c>
      <c r="W788" s="339">
        <v>0.56916578669482576</v>
      </c>
    </row>
    <row r="789" spans="2:23" x14ac:dyDescent="0.25">
      <c r="B789" s="205">
        <v>0</v>
      </c>
      <c r="N789" s="227">
        <v>0</v>
      </c>
      <c r="O789" s="229"/>
      <c r="P789" s="231"/>
      <c r="Q789" s="232"/>
      <c r="R789" s="235"/>
      <c r="S789" s="335"/>
      <c r="T789" s="333"/>
      <c r="V789" s="338">
        <v>0.2</v>
      </c>
      <c r="W789" s="339">
        <v>0.62513199577613521</v>
      </c>
    </row>
    <row r="790" spans="2:23" ht="13.8" x14ac:dyDescent="0.3">
      <c r="B790" s="205">
        <v>0</v>
      </c>
      <c r="M790" s="238">
        <v>0</v>
      </c>
      <c r="N790" s="227">
        <v>0</v>
      </c>
      <c r="O790" s="243" t="s">
        <v>2137</v>
      </c>
      <c r="P790" s="244" t="s">
        <v>2138</v>
      </c>
      <c r="Q790" s="245" t="s">
        <v>2139</v>
      </c>
      <c r="R790" s="246" t="s">
        <v>2140</v>
      </c>
      <c r="S790" s="336" t="s">
        <v>2145</v>
      </c>
      <c r="T790" s="336" t="s">
        <v>2146</v>
      </c>
      <c r="V790" s="338">
        <v>0.25</v>
      </c>
      <c r="W790" s="339">
        <v>0.66103484688489966</v>
      </c>
    </row>
    <row r="791" spans="2:23" x14ac:dyDescent="0.25">
      <c r="B791" s="205">
        <v>0</v>
      </c>
      <c r="M791" s="237">
        <f>COUNT(N561:N837)/N$947</f>
        <v>0.29436769394261425</v>
      </c>
      <c r="N791" s="227">
        <v>0</v>
      </c>
      <c r="O791" s="239">
        <f>COUNT(N486:N867)/B$953</f>
        <v>0.40337909186906018</v>
      </c>
      <c r="P791" s="240">
        <f>COUNT(N419:N891)/B$953</f>
        <v>0.49947201689545934</v>
      </c>
      <c r="Q791" s="241">
        <f>COUNT(N367:N905)/B$953</f>
        <v>0.56916578669482576</v>
      </c>
      <c r="R791" s="242">
        <f>COUNT(N325:N916)/B$953</f>
        <v>0.62513199577613521</v>
      </c>
      <c r="S791" s="337">
        <f>COUNT(N292:N917)/B$953</f>
        <v>0.66103484688489966</v>
      </c>
      <c r="T791" s="337">
        <f>COUNT(N260:N921)/B$953</f>
        <v>0.69904963041182677</v>
      </c>
      <c r="V791" s="338">
        <v>0.3</v>
      </c>
      <c r="W791" s="339">
        <v>0.69904963041182677</v>
      </c>
    </row>
    <row r="792" spans="2:23" x14ac:dyDescent="0.25">
      <c r="B792" s="205">
        <v>0</v>
      </c>
      <c r="N792" s="227">
        <v>0</v>
      </c>
      <c r="O792" s="229"/>
      <c r="P792" s="231"/>
      <c r="Q792" s="232"/>
      <c r="R792" s="235"/>
      <c r="S792" s="335"/>
      <c r="T792" s="333"/>
    </row>
    <row r="793" spans="2:23" x14ac:dyDescent="0.25">
      <c r="B793" s="205">
        <v>0</v>
      </c>
      <c r="N793" s="227">
        <v>0</v>
      </c>
      <c r="O793" s="229"/>
      <c r="P793" s="231"/>
      <c r="Q793" s="232"/>
      <c r="R793" s="235"/>
      <c r="S793" s="335"/>
      <c r="T793" s="333"/>
    </row>
    <row r="794" spans="2:23" x14ac:dyDescent="0.25">
      <c r="B794" s="205">
        <v>0</v>
      </c>
      <c r="N794" s="227">
        <v>0</v>
      </c>
      <c r="O794" s="229"/>
      <c r="P794" s="231"/>
      <c r="Q794" s="232"/>
      <c r="R794" s="235"/>
      <c r="S794" s="335"/>
      <c r="T794" s="333"/>
    </row>
    <row r="795" spans="2:23" x14ac:dyDescent="0.25">
      <c r="B795" s="205">
        <v>0</v>
      </c>
      <c r="N795" s="227">
        <v>0</v>
      </c>
      <c r="O795" s="229"/>
      <c r="P795" s="231"/>
      <c r="Q795" s="232"/>
      <c r="R795" s="235"/>
      <c r="S795" s="335"/>
      <c r="T795" s="333"/>
    </row>
    <row r="796" spans="2:23" x14ac:dyDescent="0.25">
      <c r="B796" s="205">
        <v>0</v>
      </c>
      <c r="N796" s="227">
        <v>0</v>
      </c>
      <c r="O796" s="229"/>
      <c r="P796" s="231"/>
      <c r="Q796" s="232"/>
      <c r="R796" s="235"/>
      <c r="S796" s="335"/>
      <c r="T796" s="333"/>
    </row>
    <row r="797" spans="2:23" x14ac:dyDescent="0.25">
      <c r="B797" s="205">
        <v>0</v>
      </c>
      <c r="N797" s="227">
        <v>0</v>
      </c>
      <c r="O797" s="229"/>
      <c r="P797" s="231"/>
      <c r="Q797" s="232"/>
      <c r="R797" s="235"/>
      <c r="S797" s="335"/>
      <c r="T797" s="333"/>
    </row>
    <row r="798" spans="2:23" x14ac:dyDescent="0.25">
      <c r="B798" s="205">
        <v>0</v>
      </c>
      <c r="N798" s="227">
        <v>0</v>
      </c>
      <c r="O798" s="229"/>
      <c r="P798" s="231"/>
      <c r="Q798" s="232"/>
      <c r="R798" s="235"/>
      <c r="S798" s="335"/>
      <c r="T798" s="333"/>
    </row>
    <row r="799" spans="2:23" x14ac:dyDescent="0.25">
      <c r="B799" s="205">
        <v>0</v>
      </c>
      <c r="N799" s="227">
        <v>0</v>
      </c>
      <c r="O799" s="229"/>
      <c r="P799" s="231"/>
      <c r="Q799" s="232"/>
      <c r="R799" s="235"/>
      <c r="S799" s="335"/>
      <c r="T799" s="333"/>
    </row>
    <row r="800" spans="2:23" x14ac:dyDescent="0.25">
      <c r="B800" s="205">
        <v>0</v>
      </c>
      <c r="N800" s="227">
        <v>0</v>
      </c>
      <c r="O800" s="229"/>
      <c r="P800" s="231"/>
      <c r="Q800" s="232"/>
      <c r="R800" s="235"/>
      <c r="S800" s="335"/>
      <c r="T800" s="333"/>
    </row>
    <row r="801" spans="2:20" x14ac:dyDescent="0.25">
      <c r="B801" s="205">
        <v>0</v>
      </c>
      <c r="N801" s="227">
        <v>0</v>
      </c>
      <c r="O801" s="229"/>
      <c r="P801" s="231"/>
      <c r="Q801" s="232"/>
      <c r="R801" s="235"/>
      <c r="S801" s="335"/>
      <c r="T801" s="333"/>
    </row>
    <row r="802" spans="2:20" x14ac:dyDescent="0.25">
      <c r="B802" s="205">
        <v>0</v>
      </c>
      <c r="N802" s="227">
        <v>0</v>
      </c>
      <c r="O802" s="229"/>
      <c r="P802" s="231"/>
      <c r="Q802" s="232"/>
      <c r="R802" s="235"/>
      <c r="S802" s="335"/>
      <c r="T802" s="333"/>
    </row>
    <row r="803" spans="2:20" x14ac:dyDescent="0.25">
      <c r="B803" s="205">
        <v>0</v>
      </c>
      <c r="N803" s="227">
        <v>0</v>
      </c>
      <c r="O803" s="229"/>
      <c r="P803" s="231"/>
      <c r="Q803" s="232"/>
      <c r="R803" s="235"/>
      <c r="S803" s="335"/>
      <c r="T803" s="333"/>
    </row>
    <row r="804" spans="2:20" x14ac:dyDescent="0.25">
      <c r="B804" s="205">
        <v>0</v>
      </c>
      <c r="N804" s="227">
        <v>0</v>
      </c>
      <c r="O804" s="229"/>
      <c r="P804" s="231"/>
      <c r="Q804" s="232"/>
      <c r="R804" s="235"/>
      <c r="S804" s="335"/>
      <c r="T804" s="333"/>
    </row>
    <row r="805" spans="2:20" x14ac:dyDescent="0.25">
      <c r="B805" s="205">
        <v>0</v>
      </c>
      <c r="N805" s="227">
        <v>0</v>
      </c>
      <c r="O805" s="229"/>
      <c r="P805" s="231"/>
      <c r="Q805" s="232"/>
      <c r="R805" s="235"/>
      <c r="S805" s="335"/>
      <c r="T805" s="333"/>
    </row>
    <row r="806" spans="2:20" x14ac:dyDescent="0.25">
      <c r="B806" s="205">
        <v>0</v>
      </c>
      <c r="N806" s="227">
        <v>0</v>
      </c>
      <c r="O806" s="229"/>
      <c r="P806" s="231"/>
      <c r="Q806" s="232"/>
      <c r="R806" s="235"/>
      <c r="S806" s="335"/>
      <c r="T806" s="333"/>
    </row>
    <row r="807" spans="2:20" x14ac:dyDescent="0.25">
      <c r="B807" s="205">
        <v>0</v>
      </c>
      <c r="N807" s="227">
        <v>0</v>
      </c>
      <c r="O807" s="229"/>
      <c r="P807" s="231"/>
      <c r="Q807" s="232"/>
      <c r="R807" s="235"/>
      <c r="S807" s="335"/>
      <c r="T807" s="333"/>
    </row>
    <row r="808" spans="2:20" x14ac:dyDescent="0.25">
      <c r="B808" s="205">
        <v>0</v>
      </c>
      <c r="N808" s="227">
        <v>0</v>
      </c>
      <c r="O808" s="229"/>
      <c r="P808" s="231"/>
      <c r="Q808" s="232"/>
      <c r="R808" s="235"/>
      <c r="S808" s="335"/>
      <c r="T808" s="333"/>
    </row>
    <row r="809" spans="2:20" x14ac:dyDescent="0.25">
      <c r="B809" s="205">
        <v>0</v>
      </c>
      <c r="N809" s="227">
        <v>0</v>
      </c>
      <c r="O809" s="229"/>
      <c r="P809" s="231"/>
      <c r="Q809" s="232"/>
      <c r="R809" s="235"/>
      <c r="S809" s="335"/>
      <c r="T809" s="333"/>
    </row>
    <row r="810" spans="2:20" x14ac:dyDescent="0.25">
      <c r="B810" s="205">
        <v>0</v>
      </c>
      <c r="N810" s="227">
        <v>0</v>
      </c>
      <c r="O810" s="229"/>
      <c r="P810" s="231"/>
      <c r="Q810" s="232"/>
      <c r="R810" s="235"/>
      <c r="S810" s="335"/>
      <c r="T810" s="333"/>
    </row>
    <row r="811" spans="2:20" x14ac:dyDescent="0.25">
      <c r="B811" s="205">
        <v>0</v>
      </c>
      <c r="N811" s="227">
        <v>0</v>
      </c>
      <c r="O811" s="229"/>
      <c r="P811" s="231"/>
      <c r="Q811" s="232"/>
      <c r="R811" s="235"/>
      <c r="S811" s="335"/>
      <c r="T811" s="333"/>
    </row>
    <row r="812" spans="2:20" x14ac:dyDescent="0.25">
      <c r="B812" s="205">
        <v>0</v>
      </c>
      <c r="N812" s="227">
        <v>0</v>
      </c>
      <c r="O812" s="229"/>
      <c r="P812" s="231"/>
      <c r="Q812" s="232"/>
      <c r="R812" s="235"/>
      <c r="S812" s="335"/>
      <c r="T812" s="333"/>
    </row>
    <row r="813" spans="2:20" x14ac:dyDescent="0.25">
      <c r="B813" s="205">
        <v>0</v>
      </c>
      <c r="N813" s="227">
        <v>0</v>
      </c>
      <c r="O813" s="229"/>
      <c r="P813" s="231"/>
      <c r="Q813" s="232"/>
      <c r="R813" s="235"/>
      <c r="S813" s="335"/>
      <c r="T813" s="333"/>
    </row>
    <row r="814" spans="2:20" x14ac:dyDescent="0.25">
      <c r="B814" s="205">
        <v>0</v>
      </c>
      <c r="N814" s="227">
        <v>0</v>
      </c>
      <c r="O814" s="229"/>
      <c r="P814" s="231"/>
      <c r="Q814" s="232"/>
      <c r="R814" s="235"/>
      <c r="S814" s="335"/>
      <c r="T814" s="333"/>
    </row>
    <row r="815" spans="2:20" x14ac:dyDescent="0.25">
      <c r="B815" s="205">
        <v>0</v>
      </c>
      <c r="N815" s="227">
        <v>0</v>
      </c>
      <c r="O815" s="229"/>
      <c r="P815" s="231"/>
      <c r="Q815" s="232"/>
      <c r="R815" s="235"/>
      <c r="S815" s="335"/>
      <c r="T815" s="333"/>
    </row>
    <row r="816" spans="2:20" x14ac:dyDescent="0.25">
      <c r="B816" s="205">
        <v>0</v>
      </c>
      <c r="N816" s="227">
        <v>0</v>
      </c>
      <c r="O816" s="229"/>
      <c r="P816" s="231"/>
      <c r="Q816" s="232"/>
      <c r="R816" s="235"/>
      <c r="S816" s="335"/>
      <c r="T816" s="333"/>
    </row>
    <row r="817" spans="2:20" x14ac:dyDescent="0.25">
      <c r="B817" s="205">
        <v>0</v>
      </c>
      <c r="N817" s="227">
        <v>0</v>
      </c>
      <c r="O817" s="229"/>
      <c r="P817" s="231"/>
      <c r="Q817" s="232"/>
      <c r="R817" s="235"/>
      <c r="S817" s="335"/>
      <c r="T817" s="333"/>
    </row>
    <row r="818" spans="2:20" x14ac:dyDescent="0.25">
      <c r="B818" s="205">
        <v>0</v>
      </c>
      <c r="N818" s="227">
        <v>0</v>
      </c>
      <c r="O818" s="229"/>
      <c r="P818" s="231"/>
      <c r="Q818" s="232"/>
      <c r="R818" s="235"/>
      <c r="S818" s="335"/>
      <c r="T818" s="333"/>
    </row>
    <row r="819" spans="2:20" x14ac:dyDescent="0.25">
      <c r="B819" s="205">
        <v>0</v>
      </c>
      <c r="N819" s="227">
        <v>0</v>
      </c>
      <c r="O819" s="229"/>
      <c r="P819" s="231"/>
      <c r="Q819" s="232"/>
      <c r="R819" s="235"/>
      <c r="S819" s="335"/>
      <c r="T819" s="333"/>
    </row>
    <row r="820" spans="2:20" x14ac:dyDescent="0.25">
      <c r="B820" s="205">
        <v>0</v>
      </c>
      <c r="N820" s="227">
        <v>0</v>
      </c>
      <c r="O820" s="229"/>
      <c r="P820" s="231"/>
      <c r="Q820" s="232"/>
      <c r="R820" s="235"/>
      <c r="S820" s="335"/>
      <c r="T820" s="333"/>
    </row>
    <row r="821" spans="2:20" x14ac:dyDescent="0.25">
      <c r="B821" s="205">
        <v>0</v>
      </c>
      <c r="N821" s="227">
        <v>0</v>
      </c>
      <c r="O821" s="229"/>
      <c r="P821" s="231"/>
      <c r="Q821" s="232"/>
      <c r="R821" s="235"/>
      <c r="S821" s="335"/>
      <c r="T821" s="333"/>
    </row>
    <row r="822" spans="2:20" x14ac:dyDescent="0.25">
      <c r="B822" s="205">
        <v>0</v>
      </c>
      <c r="N822" s="227">
        <v>0</v>
      </c>
      <c r="O822" s="229"/>
      <c r="P822" s="231"/>
      <c r="Q822" s="232"/>
      <c r="R822" s="235"/>
      <c r="S822" s="335"/>
      <c r="T822" s="333"/>
    </row>
    <row r="823" spans="2:20" x14ac:dyDescent="0.25">
      <c r="B823" s="205">
        <v>0</v>
      </c>
      <c r="N823" s="227">
        <v>0</v>
      </c>
      <c r="O823" s="229"/>
      <c r="P823" s="231"/>
      <c r="Q823" s="232"/>
      <c r="R823" s="235"/>
      <c r="S823" s="335"/>
      <c r="T823" s="333"/>
    </row>
    <row r="824" spans="2:20" x14ac:dyDescent="0.25">
      <c r="B824" s="205">
        <v>0</v>
      </c>
      <c r="N824" s="227">
        <v>0</v>
      </c>
      <c r="O824" s="229"/>
      <c r="P824" s="231"/>
      <c r="Q824" s="232"/>
      <c r="R824" s="235"/>
      <c r="S824" s="335"/>
      <c r="T824" s="333"/>
    </row>
    <row r="825" spans="2:20" x14ac:dyDescent="0.25">
      <c r="B825" s="205">
        <v>0</v>
      </c>
      <c r="N825" s="227">
        <v>0</v>
      </c>
      <c r="O825" s="229"/>
      <c r="P825" s="231"/>
      <c r="Q825" s="232"/>
      <c r="R825" s="235"/>
      <c r="S825" s="335"/>
      <c r="T825" s="333"/>
    </row>
    <row r="826" spans="2:20" x14ac:dyDescent="0.25">
      <c r="B826" s="205">
        <v>0</v>
      </c>
      <c r="N826" s="227">
        <v>0</v>
      </c>
      <c r="O826" s="229"/>
      <c r="P826" s="231"/>
      <c r="Q826" s="232"/>
      <c r="R826" s="235"/>
      <c r="S826" s="335"/>
      <c r="T826" s="333"/>
    </row>
    <row r="827" spans="2:20" x14ac:dyDescent="0.25">
      <c r="B827" s="205">
        <v>0</v>
      </c>
      <c r="N827" s="227">
        <v>0</v>
      </c>
      <c r="O827" s="229"/>
      <c r="P827" s="231"/>
      <c r="Q827" s="232"/>
      <c r="R827" s="235"/>
      <c r="S827" s="335"/>
      <c r="T827" s="333"/>
    </row>
    <row r="828" spans="2:20" x14ac:dyDescent="0.25">
      <c r="B828" s="205">
        <v>0</v>
      </c>
      <c r="N828" s="227">
        <v>0</v>
      </c>
      <c r="O828" s="229"/>
      <c r="P828" s="231"/>
      <c r="Q828" s="232"/>
      <c r="R828" s="235"/>
      <c r="S828" s="335"/>
      <c r="T828" s="333"/>
    </row>
    <row r="829" spans="2:20" x14ac:dyDescent="0.25">
      <c r="B829" s="205">
        <v>0</v>
      </c>
      <c r="N829" s="227">
        <v>0</v>
      </c>
      <c r="O829" s="229"/>
      <c r="P829" s="231"/>
      <c r="Q829" s="232"/>
      <c r="R829" s="235"/>
      <c r="S829" s="335"/>
      <c r="T829" s="333"/>
    </row>
    <row r="830" spans="2:20" x14ac:dyDescent="0.25">
      <c r="B830" s="205">
        <v>0</v>
      </c>
      <c r="N830" s="227">
        <v>0</v>
      </c>
      <c r="O830" s="229"/>
      <c r="P830" s="231"/>
      <c r="Q830" s="232"/>
      <c r="R830" s="235"/>
      <c r="S830" s="335"/>
      <c r="T830" s="333"/>
    </row>
    <row r="831" spans="2:20" x14ac:dyDescent="0.25">
      <c r="B831" s="205">
        <v>2.5568908207619537E-4</v>
      </c>
      <c r="N831" s="227">
        <v>2.5568908207619537E-4</v>
      </c>
      <c r="O831" s="229"/>
      <c r="P831" s="231"/>
      <c r="Q831" s="232"/>
      <c r="R831" s="235"/>
      <c r="S831" s="335"/>
      <c r="T831" s="333"/>
    </row>
    <row r="832" spans="2:20" x14ac:dyDescent="0.25">
      <c r="B832" s="205">
        <v>1.3772749631087064E-3</v>
      </c>
      <c r="N832" s="227">
        <v>1.3772749631087064E-3</v>
      </c>
      <c r="O832" s="229"/>
      <c r="P832" s="231"/>
      <c r="Q832" s="232"/>
      <c r="R832" s="235"/>
      <c r="S832" s="335"/>
      <c r="T832" s="333"/>
    </row>
    <row r="833" spans="2:20" x14ac:dyDescent="0.25">
      <c r="B833" s="205">
        <v>1.5223682040314105E-3</v>
      </c>
      <c r="N833" s="227">
        <v>1.5223682040314105E-3</v>
      </c>
      <c r="O833" s="229"/>
      <c r="P833" s="231"/>
      <c r="Q833" s="232"/>
      <c r="R833" s="235"/>
      <c r="S833" s="335"/>
      <c r="T833" s="333"/>
    </row>
    <row r="834" spans="2:20" x14ac:dyDescent="0.25">
      <c r="B834" s="205">
        <v>1.9759140405278719E-3</v>
      </c>
      <c r="N834" s="227">
        <v>1.9759140405278719E-3</v>
      </c>
      <c r="O834" s="229"/>
      <c r="P834" s="231"/>
      <c r="Q834" s="232"/>
      <c r="R834" s="235"/>
      <c r="S834" s="335"/>
      <c r="T834" s="333"/>
    </row>
    <row r="835" spans="2:20" x14ac:dyDescent="0.25">
      <c r="B835" s="205">
        <v>2.7412657995549744E-3</v>
      </c>
      <c r="N835" s="227">
        <v>2.7412657995549744E-3</v>
      </c>
      <c r="O835" s="229"/>
      <c r="P835" s="231"/>
      <c r="Q835" s="232"/>
      <c r="R835" s="235"/>
      <c r="S835" s="335"/>
      <c r="T835" s="333"/>
    </row>
    <row r="836" spans="2:20" x14ac:dyDescent="0.25">
      <c r="B836" s="205">
        <v>3.1241261102280368E-3</v>
      </c>
      <c r="N836" s="227">
        <v>3.1241261102280368E-3</v>
      </c>
      <c r="O836" s="229"/>
      <c r="P836" s="231"/>
      <c r="Q836" s="232"/>
      <c r="R836" s="235"/>
      <c r="S836" s="335"/>
      <c r="T836" s="333"/>
    </row>
    <row r="837" spans="2:20" x14ac:dyDescent="0.25">
      <c r="B837" s="205">
        <v>3.5844051133477441E-3</v>
      </c>
      <c r="N837" s="227">
        <v>3.5844051133477441E-3</v>
      </c>
      <c r="O837" s="229"/>
      <c r="P837" s="231"/>
      <c r="Q837" s="232"/>
      <c r="R837" s="235"/>
      <c r="S837" s="335"/>
      <c r="T837" s="333"/>
    </row>
    <row r="838" spans="2:20" x14ac:dyDescent="0.25">
      <c r="B838" s="205">
        <v>5.0000000000000001E-3</v>
      </c>
      <c r="N838" s="205">
        <v>5.0000000000000001E-3</v>
      </c>
      <c r="O838" s="229"/>
      <c r="P838" s="231"/>
      <c r="Q838" s="232"/>
      <c r="R838" s="235"/>
      <c r="S838" s="335"/>
      <c r="T838" s="333"/>
    </row>
    <row r="839" spans="2:20" x14ac:dyDescent="0.25">
      <c r="B839" s="205">
        <v>6.993006993006993E-3</v>
      </c>
      <c r="N839" s="205">
        <v>6.993006993006993E-3</v>
      </c>
      <c r="O839" s="229"/>
      <c r="P839" s="231"/>
      <c r="Q839" s="232"/>
      <c r="R839" s="235"/>
      <c r="S839" s="335"/>
      <c r="T839" s="333"/>
    </row>
    <row r="840" spans="2:20" x14ac:dyDescent="0.25">
      <c r="B840" s="205">
        <v>8.2078185818243356E-3</v>
      </c>
      <c r="N840" s="205">
        <v>8.2078185818243356E-3</v>
      </c>
      <c r="O840" s="229"/>
      <c r="P840" s="231"/>
      <c r="Q840" s="232"/>
      <c r="R840" s="235"/>
      <c r="S840" s="335"/>
      <c r="T840" s="333"/>
    </row>
    <row r="841" spans="2:20" x14ac:dyDescent="0.25">
      <c r="B841" s="205">
        <v>8.5582232066213799E-3</v>
      </c>
      <c r="N841" s="205">
        <v>8.5582232066213799E-3</v>
      </c>
      <c r="O841" s="229"/>
      <c r="P841" s="231"/>
      <c r="Q841" s="232"/>
      <c r="R841" s="235"/>
      <c r="S841" s="335"/>
      <c r="T841" s="333"/>
    </row>
    <row r="842" spans="2:20" x14ac:dyDescent="0.25">
      <c r="B842" s="205">
        <v>8.6258733942523817E-3</v>
      </c>
      <c r="N842" s="205">
        <v>8.6258733942523817E-3</v>
      </c>
      <c r="O842" s="229"/>
      <c r="P842" s="231"/>
      <c r="Q842" s="232"/>
      <c r="R842" s="235"/>
      <c r="S842" s="335"/>
      <c r="T842" s="333"/>
    </row>
    <row r="843" spans="2:20" x14ac:dyDescent="0.25">
      <c r="B843" s="205">
        <v>1.1546287264710209E-2</v>
      </c>
      <c r="N843" s="205">
        <v>1.1546287264710209E-2</v>
      </c>
      <c r="O843" s="229"/>
      <c r="P843" s="231"/>
      <c r="Q843" s="232"/>
      <c r="R843" s="235"/>
      <c r="S843" s="335"/>
      <c r="T843" s="333"/>
    </row>
    <row r="844" spans="2:20" x14ac:dyDescent="0.25">
      <c r="B844" s="205">
        <v>1.1919471202995659E-2</v>
      </c>
      <c r="N844" s="205">
        <v>1.1919471202995659E-2</v>
      </c>
      <c r="O844" s="229"/>
      <c r="P844" s="231"/>
      <c r="Q844" s="232"/>
      <c r="R844" s="235"/>
      <c r="S844" s="335"/>
      <c r="T844" s="333"/>
    </row>
    <row r="845" spans="2:20" x14ac:dyDescent="0.25">
      <c r="B845" s="205">
        <v>1.5294646873594242E-2</v>
      </c>
      <c r="N845" s="205">
        <v>1.5294646873594242E-2</v>
      </c>
      <c r="O845" s="229"/>
      <c r="P845" s="231"/>
      <c r="Q845" s="232"/>
      <c r="R845" s="235"/>
      <c r="S845" s="335"/>
      <c r="T845" s="333"/>
    </row>
    <row r="846" spans="2:20" x14ac:dyDescent="0.25">
      <c r="B846" s="205">
        <v>1.7192500030418435E-2</v>
      </c>
      <c r="N846" s="205">
        <v>1.7192500030418435E-2</v>
      </c>
      <c r="O846" s="229"/>
      <c r="P846" s="231"/>
      <c r="Q846" s="232"/>
      <c r="R846" s="235"/>
      <c r="S846" s="335"/>
      <c r="T846" s="333"/>
    </row>
    <row r="847" spans="2:20" x14ac:dyDescent="0.25">
      <c r="B847" s="205">
        <v>1.8557692307692292E-2</v>
      </c>
      <c r="N847" s="205">
        <v>1.8557692307692292E-2</v>
      </c>
      <c r="O847" s="229"/>
      <c r="P847" s="231"/>
      <c r="Q847" s="232"/>
      <c r="R847" s="235"/>
      <c r="S847" s="335"/>
      <c r="T847" s="333"/>
    </row>
    <row r="848" spans="2:20" x14ac:dyDescent="0.25">
      <c r="B848" s="205">
        <v>1.8655692729766804E-2</v>
      </c>
      <c r="N848" s="205">
        <v>1.8655692729766804E-2</v>
      </c>
      <c r="O848" s="229"/>
      <c r="P848" s="231"/>
      <c r="Q848" s="232"/>
      <c r="R848" s="235"/>
      <c r="S848" s="335"/>
      <c r="T848" s="333"/>
    </row>
    <row r="849" spans="2:20" x14ac:dyDescent="0.25">
      <c r="B849" s="205">
        <v>1.9183168316831683E-2</v>
      </c>
      <c r="N849" s="205">
        <v>1.9183168316831683E-2</v>
      </c>
      <c r="O849" s="229"/>
      <c r="P849" s="231"/>
      <c r="Q849" s="232"/>
      <c r="R849" s="235"/>
      <c r="S849" s="335"/>
      <c r="T849" s="333"/>
    </row>
    <row r="850" spans="2:20" x14ac:dyDescent="0.25">
      <c r="B850" s="205">
        <v>2.0054300060557376E-2</v>
      </c>
      <c r="N850" s="205">
        <v>2.0054300060557376E-2</v>
      </c>
      <c r="O850" s="229"/>
      <c r="P850" s="231"/>
      <c r="Q850" s="232"/>
      <c r="R850" s="235"/>
      <c r="S850" s="335"/>
      <c r="T850" s="333"/>
    </row>
    <row r="851" spans="2:20" x14ac:dyDescent="0.25">
      <c r="B851" s="205">
        <v>2.0234390122889755E-2</v>
      </c>
      <c r="N851" s="205">
        <v>2.0234390122889755E-2</v>
      </c>
      <c r="O851" s="229"/>
      <c r="P851" s="231"/>
      <c r="Q851" s="232"/>
      <c r="R851" s="235"/>
      <c r="S851" s="335"/>
      <c r="T851" s="333"/>
    </row>
    <row r="852" spans="2:20" x14ac:dyDescent="0.25">
      <c r="B852" s="205">
        <v>2.3985059205563028E-2</v>
      </c>
      <c r="N852" s="205">
        <v>2.3985059205563028E-2</v>
      </c>
      <c r="O852" s="229"/>
      <c r="P852" s="231"/>
      <c r="Q852" s="232"/>
      <c r="R852" s="235"/>
      <c r="S852" s="335"/>
      <c r="T852" s="333"/>
    </row>
    <row r="853" spans="2:20" x14ac:dyDescent="0.25">
      <c r="B853" s="205">
        <v>2.4400000000000002E-2</v>
      </c>
      <c r="N853" s="205">
        <v>2.4400000000000002E-2</v>
      </c>
      <c r="O853" s="229"/>
      <c r="P853" s="231"/>
      <c r="Q853" s="232"/>
      <c r="R853" s="235"/>
      <c r="S853" s="335"/>
      <c r="T853" s="333"/>
    </row>
    <row r="854" spans="2:20" x14ac:dyDescent="0.25">
      <c r="B854" s="205">
        <v>2.4670827891157592E-2</v>
      </c>
      <c r="N854" s="205">
        <v>2.4670827891157592E-2</v>
      </c>
      <c r="O854" s="229"/>
      <c r="P854" s="231"/>
      <c r="Q854" s="232"/>
      <c r="R854" s="235"/>
      <c r="S854" s="335"/>
      <c r="T854" s="333"/>
    </row>
    <row r="855" spans="2:20" x14ac:dyDescent="0.25">
      <c r="B855" s="205">
        <v>2.8017488789237668E-2</v>
      </c>
      <c r="N855" s="205">
        <v>2.8017488789237668E-2</v>
      </c>
      <c r="O855" s="229"/>
      <c r="P855" s="231"/>
      <c r="Q855" s="232"/>
      <c r="R855" s="235"/>
      <c r="S855" s="335"/>
      <c r="T855" s="333"/>
    </row>
    <row r="856" spans="2:20" x14ac:dyDescent="0.25">
      <c r="B856" s="205">
        <v>2.9043506965860402E-2</v>
      </c>
      <c r="N856" s="205">
        <v>2.9043506965860402E-2</v>
      </c>
      <c r="O856" s="229"/>
      <c r="P856" s="231"/>
      <c r="Q856" s="232"/>
      <c r="R856" s="235"/>
      <c r="S856" s="335"/>
      <c r="T856" s="333"/>
    </row>
    <row r="857" spans="2:20" x14ac:dyDescent="0.25">
      <c r="B857" s="205">
        <v>2.9772000825095929E-2</v>
      </c>
      <c r="N857" s="205">
        <v>2.9772000825095929E-2</v>
      </c>
      <c r="O857" s="229"/>
      <c r="P857" s="231"/>
      <c r="Q857" s="232"/>
      <c r="R857" s="235"/>
      <c r="S857" s="335"/>
      <c r="T857" s="333"/>
    </row>
    <row r="858" spans="2:20" x14ac:dyDescent="0.25">
      <c r="B858" s="205">
        <v>2.9772001638746194E-2</v>
      </c>
      <c r="N858" s="205">
        <v>2.9772001638746194E-2</v>
      </c>
      <c r="O858" s="229"/>
      <c r="P858" s="231"/>
      <c r="Q858" s="232"/>
      <c r="R858" s="235"/>
      <c r="S858" s="335"/>
      <c r="T858" s="333"/>
    </row>
    <row r="859" spans="2:20" x14ac:dyDescent="0.25">
      <c r="B859" s="205">
        <v>2.97721422072302E-2</v>
      </c>
      <c r="N859" s="205">
        <v>2.97721422072302E-2</v>
      </c>
      <c r="O859" s="229"/>
      <c r="P859" s="231"/>
      <c r="Q859" s="232"/>
      <c r="R859" s="235"/>
      <c r="S859" s="335"/>
      <c r="T859" s="333"/>
    </row>
    <row r="860" spans="2:20" x14ac:dyDescent="0.25">
      <c r="B860" s="205">
        <v>2.9772232051040879E-2</v>
      </c>
      <c r="N860" s="205">
        <v>2.9772232051040879E-2</v>
      </c>
      <c r="O860" s="229"/>
      <c r="P860" s="231"/>
      <c r="Q860" s="232"/>
      <c r="R860" s="235"/>
      <c r="S860" s="335"/>
      <c r="T860" s="333"/>
    </row>
    <row r="861" spans="2:20" x14ac:dyDescent="0.25">
      <c r="B861" s="205">
        <v>2.9964989918437525E-2</v>
      </c>
      <c r="N861" s="205">
        <v>2.9964989918437525E-2</v>
      </c>
      <c r="O861" s="229"/>
      <c r="P861" s="231"/>
      <c r="Q861" s="232"/>
      <c r="R861" s="235"/>
      <c r="S861" s="335"/>
      <c r="T861" s="333"/>
    </row>
    <row r="862" spans="2:20" x14ac:dyDescent="0.25">
      <c r="B862" s="205">
        <v>3.1346079076315182E-2</v>
      </c>
      <c r="N862" s="205">
        <v>3.1346079076315182E-2</v>
      </c>
      <c r="O862" s="229"/>
      <c r="P862" s="231"/>
      <c r="Q862" s="232"/>
      <c r="R862" s="235"/>
      <c r="S862" s="335"/>
      <c r="T862" s="333"/>
    </row>
    <row r="863" spans="2:20" x14ac:dyDescent="0.25">
      <c r="B863" s="205">
        <v>3.4050177293770481E-2</v>
      </c>
      <c r="N863" s="205">
        <v>3.4050177293770481E-2</v>
      </c>
      <c r="O863" s="229"/>
      <c r="P863" s="231"/>
      <c r="Q863" s="232"/>
      <c r="R863" s="235"/>
      <c r="S863" s="335"/>
      <c r="T863" s="333"/>
    </row>
    <row r="864" spans="2:20" x14ac:dyDescent="0.25">
      <c r="B864" s="205">
        <v>3.5371825534527564E-2</v>
      </c>
      <c r="N864" s="205">
        <v>3.5371825534527564E-2</v>
      </c>
      <c r="O864" s="229"/>
      <c r="P864" s="231"/>
      <c r="Q864" s="232"/>
      <c r="R864" s="235"/>
      <c r="S864" s="335"/>
      <c r="T864" s="333"/>
    </row>
    <row r="865" spans="2:20" x14ac:dyDescent="0.25">
      <c r="B865" s="205">
        <v>3.5713152594777163E-2</v>
      </c>
      <c r="N865" s="205">
        <v>3.5713152594777163E-2</v>
      </c>
      <c r="O865" s="229"/>
      <c r="P865" s="231"/>
      <c r="Q865" s="232"/>
      <c r="R865" s="235"/>
      <c r="S865" s="335"/>
      <c r="T865" s="333"/>
    </row>
    <row r="866" spans="2:20" x14ac:dyDescent="0.25">
      <c r="B866" s="205">
        <v>3.5940052560551175E-2</v>
      </c>
      <c r="N866" s="205">
        <v>3.5940052560551175E-2</v>
      </c>
      <c r="O866" s="229"/>
      <c r="P866" s="231"/>
      <c r="Q866" s="232"/>
      <c r="R866" s="235"/>
      <c r="S866" s="335"/>
      <c r="T866" s="333"/>
    </row>
    <row r="867" spans="2:20" x14ac:dyDescent="0.25">
      <c r="B867" s="205">
        <v>5.1809033914049216E-2</v>
      </c>
      <c r="N867" s="230">
        <v>5.1809033914049216E-2</v>
      </c>
      <c r="O867" s="229"/>
      <c r="P867" s="231"/>
      <c r="Q867" s="232"/>
      <c r="R867" s="235"/>
      <c r="S867" s="335"/>
      <c r="T867" s="333"/>
    </row>
    <row r="868" spans="2:20" x14ac:dyDescent="0.25">
      <c r="B868" s="205">
        <v>5.5646481178396073E-2</v>
      </c>
      <c r="N868" s="205">
        <v>5.5646481178396073E-2</v>
      </c>
      <c r="P868" s="231"/>
      <c r="Q868" s="232"/>
      <c r="R868" s="235"/>
      <c r="S868" s="335"/>
      <c r="T868" s="333"/>
    </row>
    <row r="869" spans="2:20" x14ac:dyDescent="0.25">
      <c r="B869" s="205">
        <v>5.7451038575667655E-2</v>
      </c>
      <c r="N869" s="205">
        <v>5.7451038575667655E-2</v>
      </c>
      <c r="P869" s="231"/>
      <c r="Q869" s="232"/>
      <c r="R869" s="235"/>
      <c r="S869" s="335"/>
      <c r="T869" s="333"/>
    </row>
    <row r="870" spans="2:20" x14ac:dyDescent="0.25">
      <c r="B870" s="205">
        <v>6.0428154855542343E-2</v>
      </c>
      <c r="N870" s="205">
        <v>6.0428154855542343E-2</v>
      </c>
      <c r="P870" s="231"/>
      <c r="Q870" s="232"/>
      <c r="R870" s="235"/>
      <c r="S870" s="335"/>
      <c r="T870" s="333"/>
    </row>
    <row r="871" spans="2:20" x14ac:dyDescent="0.25">
      <c r="B871" s="205">
        <v>6.4891846921797003E-2</v>
      </c>
      <c r="N871" s="205">
        <v>6.4891846921797003E-2</v>
      </c>
      <c r="P871" s="231"/>
      <c r="Q871" s="232"/>
      <c r="R871" s="235"/>
      <c r="S871" s="335"/>
      <c r="T871" s="333"/>
    </row>
    <row r="872" spans="2:20" x14ac:dyDescent="0.25">
      <c r="B872" s="205">
        <v>6.5183919784230757E-2</v>
      </c>
      <c r="N872" s="205">
        <v>6.5183919784230757E-2</v>
      </c>
      <c r="P872" s="231"/>
      <c r="Q872" s="232"/>
      <c r="R872" s="235"/>
      <c r="S872" s="335"/>
      <c r="T872" s="333"/>
    </row>
    <row r="873" spans="2:20" x14ac:dyDescent="0.25">
      <c r="B873" s="205">
        <v>6.5184132589031482E-2</v>
      </c>
      <c r="N873" s="205">
        <v>6.5184132589031482E-2</v>
      </c>
      <c r="P873" s="231"/>
      <c r="Q873" s="232"/>
      <c r="R873" s="235"/>
      <c r="S873" s="335"/>
      <c r="T873" s="333"/>
    </row>
    <row r="874" spans="2:20" x14ac:dyDescent="0.25">
      <c r="B874" s="205">
        <v>6.5184212936113067E-2</v>
      </c>
      <c r="N874" s="205">
        <v>6.5184212936113067E-2</v>
      </c>
      <c r="P874" s="231"/>
      <c r="Q874" s="232"/>
      <c r="R874" s="235"/>
      <c r="S874" s="335"/>
      <c r="T874" s="333"/>
    </row>
    <row r="875" spans="2:20" x14ac:dyDescent="0.25">
      <c r="B875" s="205">
        <v>6.518462472984439E-2</v>
      </c>
      <c r="N875" s="205">
        <v>6.518462472984439E-2</v>
      </c>
      <c r="P875" s="231"/>
      <c r="Q875" s="232"/>
      <c r="R875" s="235"/>
      <c r="S875" s="335"/>
      <c r="T875" s="333"/>
    </row>
    <row r="876" spans="2:20" x14ac:dyDescent="0.25">
      <c r="B876" s="205">
        <v>6.7788223651657598E-2</v>
      </c>
      <c r="N876" s="205">
        <v>6.7788223651657598E-2</v>
      </c>
      <c r="P876" s="231"/>
      <c r="Q876" s="232"/>
      <c r="R876" s="235"/>
      <c r="S876" s="335"/>
      <c r="T876" s="333"/>
    </row>
    <row r="877" spans="2:20" x14ac:dyDescent="0.25">
      <c r="B877" s="205">
        <v>7.2690980995569227E-2</v>
      </c>
      <c r="N877" s="205">
        <v>7.2690980995569227E-2</v>
      </c>
      <c r="P877" s="231"/>
      <c r="Q877" s="232"/>
      <c r="R877" s="235"/>
      <c r="S877" s="335"/>
      <c r="T877" s="333"/>
    </row>
    <row r="878" spans="2:20" x14ac:dyDescent="0.25">
      <c r="B878" s="205">
        <v>7.3308433734939754E-2</v>
      </c>
      <c r="N878" s="205">
        <v>7.3308433734939754E-2</v>
      </c>
      <c r="P878" s="231"/>
      <c r="Q878" s="232"/>
      <c r="R878" s="235"/>
      <c r="S878" s="335"/>
      <c r="T878" s="333"/>
    </row>
    <row r="879" spans="2:20" x14ac:dyDescent="0.25">
      <c r="B879" s="205">
        <v>7.3514864372364236E-2</v>
      </c>
      <c r="N879" s="205">
        <v>7.3514864372364236E-2</v>
      </c>
      <c r="P879" s="231"/>
      <c r="Q879" s="232"/>
      <c r="R879" s="235"/>
      <c r="S879" s="335"/>
      <c r="T879" s="333"/>
    </row>
    <row r="880" spans="2:20" x14ac:dyDescent="0.25">
      <c r="B880" s="205">
        <v>7.5065365347384394E-2</v>
      </c>
      <c r="N880" s="205">
        <v>7.5065365347384394E-2</v>
      </c>
      <c r="P880" s="231"/>
      <c r="Q880" s="232"/>
      <c r="R880" s="235"/>
      <c r="S880" s="335"/>
      <c r="T880" s="333"/>
    </row>
    <row r="881" spans="2:20" x14ac:dyDescent="0.25">
      <c r="B881" s="205">
        <v>7.726005575467941E-2</v>
      </c>
      <c r="N881" s="205">
        <v>7.726005575467941E-2</v>
      </c>
      <c r="P881" s="231"/>
      <c r="Q881" s="232"/>
      <c r="R881" s="235"/>
      <c r="S881" s="335"/>
      <c r="T881" s="333"/>
    </row>
    <row r="882" spans="2:20" x14ac:dyDescent="0.25">
      <c r="B882" s="205">
        <v>7.7276644642344156E-2</v>
      </c>
      <c r="N882" s="205">
        <v>7.7276644642344156E-2</v>
      </c>
      <c r="P882" s="231"/>
      <c r="Q882" s="232"/>
      <c r="R882" s="235"/>
      <c r="S882" s="335"/>
      <c r="T882" s="333"/>
    </row>
    <row r="883" spans="2:20" x14ac:dyDescent="0.25">
      <c r="B883" s="205">
        <v>8.35711274304059E-2</v>
      </c>
      <c r="N883" s="205">
        <v>8.35711274304059E-2</v>
      </c>
      <c r="P883" s="231"/>
      <c r="Q883" s="232"/>
      <c r="R883" s="235"/>
      <c r="S883" s="335"/>
      <c r="T883" s="333"/>
    </row>
    <row r="884" spans="2:20" x14ac:dyDescent="0.25">
      <c r="B884" s="205">
        <v>8.5173501577287064E-2</v>
      </c>
      <c r="N884" s="205">
        <v>8.5173501577287064E-2</v>
      </c>
      <c r="P884" s="231"/>
      <c r="Q884" s="232"/>
      <c r="R884" s="235"/>
      <c r="S884" s="335"/>
      <c r="T884" s="333"/>
    </row>
    <row r="885" spans="2:20" x14ac:dyDescent="0.25">
      <c r="B885" s="205">
        <v>8.5615062982285231E-2</v>
      </c>
      <c r="N885" s="205">
        <v>8.5615062982285231E-2</v>
      </c>
      <c r="P885" s="231"/>
      <c r="Q885" s="232"/>
      <c r="R885" s="235"/>
      <c r="S885" s="335"/>
      <c r="T885" s="333"/>
    </row>
    <row r="886" spans="2:20" x14ac:dyDescent="0.25">
      <c r="B886" s="205">
        <v>8.6555388482427401E-2</v>
      </c>
      <c r="N886" s="205">
        <v>8.6555388482427401E-2</v>
      </c>
      <c r="P886" s="231"/>
      <c r="Q886" s="232"/>
      <c r="R886" s="235"/>
      <c r="S886" s="335"/>
      <c r="T886" s="333"/>
    </row>
    <row r="887" spans="2:20" x14ac:dyDescent="0.25">
      <c r="B887" s="205">
        <v>8.7552934143898142E-2</v>
      </c>
      <c r="N887" s="205">
        <v>8.7552934143898142E-2</v>
      </c>
      <c r="P887" s="231"/>
      <c r="Q887" s="232"/>
      <c r="R887" s="235"/>
      <c r="S887" s="335"/>
      <c r="T887" s="333"/>
    </row>
    <row r="888" spans="2:20" x14ac:dyDescent="0.25">
      <c r="B888" s="205">
        <v>9.2397440722619489E-2</v>
      </c>
      <c r="N888" s="205">
        <v>9.2397440722619489E-2</v>
      </c>
      <c r="P888" s="231"/>
      <c r="Q888" s="232"/>
      <c r="R888" s="235"/>
      <c r="S888" s="335"/>
      <c r="T888" s="333"/>
    </row>
    <row r="889" spans="2:20" x14ac:dyDescent="0.25">
      <c r="B889" s="205">
        <v>9.5163165206543623E-2</v>
      </c>
      <c r="N889" s="205">
        <v>9.5163165206543623E-2</v>
      </c>
      <c r="P889" s="231"/>
      <c r="Q889" s="232"/>
      <c r="R889" s="235"/>
      <c r="S889" s="335"/>
      <c r="T889" s="333"/>
    </row>
    <row r="890" spans="2:20" x14ac:dyDescent="0.25">
      <c r="B890" s="205">
        <v>9.7198185664031128E-2</v>
      </c>
      <c r="N890" s="205">
        <v>9.7198185664031128E-2</v>
      </c>
      <c r="P890" s="231"/>
      <c r="Q890" s="232"/>
      <c r="R890" s="235"/>
      <c r="S890" s="335"/>
      <c r="T890" s="333"/>
    </row>
    <row r="891" spans="2:20" x14ac:dyDescent="0.25">
      <c r="B891" s="205">
        <v>9.9252072968490881E-2</v>
      </c>
      <c r="N891" s="234">
        <v>9.9252072968490881E-2</v>
      </c>
      <c r="P891" s="231"/>
      <c r="Q891" s="232"/>
      <c r="R891" s="235"/>
      <c r="S891" s="335"/>
      <c r="T891" s="333"/>
    </row>
    <row r="892" spans="2:20" x14ac:dyDescent="0.25">
      <c r="B892" s="205">
        <v>0.10779361074994277</v>
      </c>
      <c r="N892" s="205">
        <v>0.10779361074994277</v>
      </c>
      <c r="Q892" s="232"/>
      <c r="R892" s="235"/>
      <c r="S892" s="335"/>
      <c r="T892" s="333"/>
    </row>
    <row r="893" spans="2:20" x14ac:dyDescent="0.25">
      <c r="B893" s="205">
        <v>0.10845702798466991</v>
      </c>
      <c r="N893" s="205">
        <v>0.10845702798466991</v>
      </c>
      <c r="Q893" s="232"/>
      <c r="R893" s="235"/>
      <c r="S893" s="335"/>
      <c r="T893" s="333"/>
    </row>
    <row r="894" spans="2:20" x14ac:dyDescent="0.25">
      <c r="B894" s="205">
        <v>0.11160409556313994</v>
      </c>
      <c r="N894" s="205">
        <v>0.11160409556313994</v>
      </c>
      <c r="Q894" s="232"/>
      <c r="R894" s="235"/>
      <c r="S894" s="335"/>
      <c r="T894" s="333"/>
    </row>
    <row r="895" spans="2:20" x14ac:dyDescent="0.25">
      <c r="B895" s="205">
        <v>0.11268939393939394</v>
      </c>
      <c r="N895" s="205">
        <v>0.11268939393939394</v>
      </c>
      <c r="Q895" s="232"/>
      <c r="R895" s="235"/>
      <c r="S895" s="335"/>
      <c r="T895" s="333"/>
    </row>
    <row r="896" spans="2:20" x14ac:dyDescent="0.25">
      <c r="B896" s="205">
        <v>0.11507209828645328</v>
      </c>
      <c r="N896" s="205">
        <v>0.11507209828645328</v>
      </c>
      <c r="Q896" s="232"/>
      <c r="R896" s="235"/>
      <c r="S896" s="335"/>
      <c r="T896" s="333"/>
    </row>
    <row r="897" spans="2:20" x14ac:dyDescent="0.25">
      <c r="B897" s="205">
        <v>0.11552680221811461</v>
      </c>
      <c r="N897" s="205">
        <v>0.11552680221811461</v>
      </c>
      <c r="Q897" s="232"/>
      <c r="R897" s="235"/>
      <c r="S897" s="335"/>
      <c r="T897" s="333"/>
    </row>
    <row r="898" spans="2:20" x14ac:dyDescent="0.25">
      <c r="B898" s="205">
        <v>0.11910486406510079</v>
      </c>
      <c r="N898" s="205">
        <v>0.11910486406510079</v>
      </c>
      <c r="Q898" s="232"/>
      <c r="R898" s="235"/>
      <c r="S898" s="335"/>
      <c r="T898" s="333"/>
    </row>
    <row r="899" spans="2:20" x14ac:dyDescent="0.25">
      <c r="B899" s="205">
        <v>0.13207465939792587</v>
      </c>
      <c r="N899" s="205">
        <v>0.13207465939792587</v>
      </c>
      <c r="Q899" s="232"/>
      <c r="R899" s="235"/>
      <c r="S899" s="335"/>
      <c r="T899" s="333"/>
    </row>
    <row r="900" spans="2:20" x14ac:dyDescent="0.25">
      <c r="B900" s="205">
        <v>0.14114968696642002</v>
      </c>
      <c r="N900" s="205">
        <v>0.14114968696642002</v>
      </c>
      <c r="Q900" s="232"/>
      <c r="R900" s="235"/>
      <c r="S900" s="335"/>
      <c r="T900" s="333"/>
    </row>
    <row r="901" spans="2:20" x14ac:dyDescent="0.25">
      <c r="B901" s="205">
        <v>0.14611764705882352</v>
      </c>
      <c r="N901" s="205">
        <v>0.14611764705882352</v>
      </c>
      <c r="Q901" s="232"/>
      <c r="R901" s="235"/>
      <c r="S901" s="335"/>
      <c r="T901" s="333"/>
    </row>
    <row r="902" spans="2:20" x14ac:dyDescent="0.25">
      <c r="B902" s="205">
        <v>0.14947437582128778</v>
      </c>
      <c r="N902" s="205">
        <v>0.14947437582128778</v>
      </c>
      <c r="Q902" s="232"/>
      <c r="R902" s="235"/>
      <c r="S902" s="335"/>
      <c r="T902" s="333"/>
    </row>
    <row r="903" spans="2:20" x14ac:dyDescent="0.25">
      <c r="B903" s="205">
        <v>0.15071590052750566</v>
      </c>
      <c r="N903" s="205">
        <v>0.15071590052750566</v>
      </c>
      <c r="Q903" s="232"/>
      <c r="R903" s="235"/>
      <c r="S903" s="335"/>
      <c r="T903" s="333"/>
    </row>
    <row r="904" spans="2:20" x14ac:dyDescent="0.25">
      <c r="B904" s="205">
        <v>0.1510631674703429</v>
      </c>
      <c r="N904" s="205">
        <v>0.1510631674703429</v>
      </c>
      <c r="Q904" s="232"/>
      <c r="R904" s="235"/>
      <c r="S904" s="335"/>
      <c r="T904" s="333"/>
    </row>
    <row r="905" spans="2:20" x14ac:dyDescent="0.25">
      <c r="B905" s="205">
        <v>0.15125628140703518</v>
      </c>
      <c r="N905" s="233">
        <v>0.15125628140703518</v>
      </c>
      <c r="Q905" s="232"/>
      <c r="R905" s="235"/>
      <c r="S905" s="335"/>
      <c r="T905" s="333"/>
    </row>
    <row r="906" spans="2:20" x14ac:dyDescent="0.25">
      <c r="B906" s="205">
        <v>0.15666194574572392</v>
      </c>
      <c r="N906" s="205">
        <v>0.15666194574572392</v>
      </c>
      <c r="R906" s="235"/>
      <c r="S906" s="335"/>
      <c r="T906" s="333"/>
    </row>
    <row r="907" spans="2:20" x14ac:dyDescent="0.25">
      <c r="B907" s="205">
        <v>0.159</v>
      </c>
      <c r="N907" s="205">
        <v>0.159</v>
      </c>
      <c r="R907" s="235"/>
      <c r="S907" s="335"/>
      <c r="T907" s="333"/>
    </row>
    <row r="908" spans="2:20" x14ac:dyDescent="0.25">
      <c r="B908" s="205">
        <v>0.15965833032318383</v>
      </c>
      <c r="N908" s="205">
        <v>0.15965833032318383</v>
      </c>
      <c r="R908" s="235"/>
      <c r="S908" s="335"/>
      <c r="T908" s="333"/>
    </row>
    <row r="909" spans="2:20" x14ac:dyDescent="0.25">
      <c r="B909" s="205">
        <v>0.16101293229018365</v>
      </c>
      <c r="N909" s="205">
        <v>0.16101293229018365</v>
      </c>
      <c r="R909" s="235"/>
      <c r="S909" s="335"/>
      <c r="T909" s="333"/>
    </row>
    <row r="910" spans="2:20" x14ac:dyDescent="0.25">
      <c r="B910" s="205">
        <v>0.16663015076722135</v>
      </c>
      <c r="N910" s="205">
        <v>0.16663015076722135</v>
      </c>
      <c r="R910" s="235"/>
      <c r="S910" s="335"/>
      <c r="T910" s="333"/>
    </row>
    <row r="911" spans="2:20" x14ac:dyDescent="0.25">
      <c r="B911" s="205">
        <v>0.16931978376601453</v>
      </c>
      <c r="N911" s="205">
        <v>0.16931978376601453</v>
      </c>
      <c r="R911" s="235"/>
      <c r="S911" s="335"/>
      <c r="T911" s="333"/>
    </row>
    <row r="912" spans="2:20" x14ac:dyDescent="0.25">
      <c r="B912" s="205">
        <v>0.17270788912579957</v>
      </c>
      <c r="N912" s="205">
        <v>0.17270788912579957</v>
      </c>
      <c r="R912" s="235"/>
      <c r="S912" s="335"/>
      <c r="T912" s="333"/>
    </row>
    <row r="913" spans="2:20" x14ac:dyDescent="0.25">
      <c r="B913" s="205">
        <v>0.18437712629056593</v>
      </c>
      <c r="N913" s="205">
        <v>0.18437712629056593</v>
      </c>
      <c r="R913" s="235"/>
      <c r="S913" s="335"/>
      <c r="T913" s="333"/>
    </row>
    <row r="914" spans="2:20" x14ac:dyDescent="0.25">
      <c r="B914" s="205">
        <v>0.18860510805500982</v>
      </c>
      <c r="N914" s="205">
        <v>0.18860510805500982</v>
      </c>
      <c r="R914" s="235"/>
      <c r="S914" s="335"/>
      <c r="T914" s="333"/>
    </row>
    <row r="915" spans="2:20" x14ac:dyDescent="0.25">
      <c r="B915" s="205">
        <v>0.19644509374239105</v>
      </c>
      <c r="N915" s="205">
        <v>0.19644509374239105</v>
      </c>
      <c r="R915" s="235"/>
      <c r="S915" s="335"/>
      <c r="T915" s="333"/>
    </row>
    <row r="916" spans="2:20" x14ac:dyDescent="0.25">
      <c r="B916" s="205">
        <v>0.20255632582322358</v>
      </c>
      <c r="N916" s="236">
        <v>0.20255632582322358</v>
      </c>
      <c r="R916" s="235"/>
      <c r="S916" s="335"/>
      <c r="T916" s="333"/>
    </row>
    <row r="917" spans="2:20" x14ac:dyDescent="0.25">
      <c r="B917" s="205">
        <v>0.20985890337560278</v>
      </c>
      <c r="N917" s="334">
        <v>0.20985890337560278</v>
      </c>
      <c r="S917" s="335"/>
      <c r="T917" s="333"/>
    </row>
    <row r="918" spans="2:20" x14ac:dyDescent="0.25">
      <c r="B918" s="205">
        <v>0.26362556815855209</v>
      </c>
      <c r="N918" s="205">
        <v>0.26362556815855209</v>
      </c>
      <c r="T918" s="333"/>
    </row>
    <row r="919" spans="2:20" x14ac:dyDescent="0.25">
      <c r="B919" s="205">
        <v>0.26640655609246439</v>
      </c>
      <c r="N919" s="205">
        <v>0.26640655609246439</v>
      </c>
      <c r="T919" s="333"/>
    </row>
    <row r="920" spans="2:20" x14ac:dyDescent="0.25">
      <c r="B920" s="205">
        <v>0.26874070928010191</v>
      </c>
      <c r="N920" s="205">
        <v>0.26874070928010191</v>
      </c>
      <c r="T920" s="333"/>
    </row>
    <row r="921" spans="2:20" x14ac:dyDescent="0.25">
      <c r="B921" s="205">
        <v>0.29226046919535192</v>
      </c>
      <c r="N921" s="332">
        <v>0.29226046919535192</v>
      </c>
      <c r="T921" s="333"/>
    </row>
    <row r="922" spans="2:20" x14ac:dyDescent="0.25">
      <c r="B922" s="205">
        <v>0.31331619750424938</v>
      </c>
      <c r="N922" s="205">
        <v>0.31331619750424938</v>
      </c>
    </row>
    <row r="923" spans="2:20" x14ac:dyDescent="0.25">
      <c r="B923" s="205">
        <v>0.31556802244039273</v>
      </c>
      <c r="N923" s="205">
        <v>0.31556802244039273</v>
      </c>
    </row>
    <row r="924" spans="2:20" x14ac:dyDescent="0.25">
      <c r="B924" s="205">
        <v>0.32576876859129683</v>
      </c>
      <c r="N924" s="205">
        <v>0.32576876859129683</v>
      </c>
    </row>
    <row r="925" spans="2:20" x14ac:dyDescent="0.25">
      <c r="B925" s="205">
        <v>0.34139616175462645</v>
      </c>
      <c r="N925" s="205">
        <v>0.34139616175462645</v>
      </c>
    </row>
    <row r="926" spans="2:20" x14ac:dyDescent="0.25">
      <c r="B926" s="205">
        <v>0.39164948905749747</v>
      </c>
      <c r="N926" s="205">
        <v>0.39164948905749747</v>
      </c>
    </row>
    <row r="927" spans="2:20" x14ac:dyDescent="0.25">
      <c r="B927" s="205">
        <v>0.39514044013251304</v>
      </c>
      <c r="N927" s="205">
        <v>0.39514044013251304</v>
      </c>
    </row>
    <row r="928" spans="2:20" x14ac:dyDescent="0.25">
      <c r="B928" s="205">
        <v>0.39968558400692428</v>
      </c>
      <c r="N928" s="205">
        <v>0.39968558400692428</v>
      </c>
    </row>
    <row r="929" spans="2:14" x14ac:dyDescent="0.25">
      <c r="B929" s="205">
        <v>0.5205974484325</v>
      </c>
      <c r="N929" s="205">
        <v>0.5205974484325</v>
      </c>
    </row>
    <row r="930" spans="2:14" x14ac:dyDescent="0.25">
      <c r="B930" s="205">
        <v>0.55210622908345031</v>
      </c>
      <c r="N930" s="205">
        <v>0.55210622908345031</v>
      </c>
    </row>
    <row r="931" spans="2:14" x14ac:dyDescent="0.25">
      <c r="B931" s="205">
        <v>0.55902130762375435</v>
      </c>
      <c r="N931" s="205">
        <v>0.55902130762375435</v>
      </c>
    </row>
    <row r="932" spans="2:14" x14ac:dyDescent="0.25">
      <c r="B932" s="205">
        <v>0.64338820565750576</v>
      </c>
      <c r="N932" s="205">
        <v>0.64338820565750576</v>
      </c>
    </row>
    <row r="933" spans="2:14" x14ac:dyDescent="0.25">
      <c r="B933" s="205">
        <v>0.64535632867479431</v>
      </c>
      <c r="N933" s="205">
        <v>0.64535632867479431</v>
      </c>
    </row>
    <row r="934" spans="2:14" x14ac:dyDescent="0.25">
      <c r="B934" s="205">
        <v>0.66744685000975235</v>
      </c>
      <c r="N934" s="205">
        <v>0.66744685000975235</v>
      </c>
    </row>
    <row r="935" spans="2:14" x14ac:dyDescent="0.25">
      <c r="B935" s="205">
        <v>0.67459554557364776</v>
      </c>
      <c r="N935" s="205">
        <v>0.67459554557364776</v>
      </c>
    </row>
    <row r="936" spans="2:14" x14ac:dyDescent="0.25">
      <c r="B936" s="205">
        <v>0.70680193431667027</v>
      </c>
      <c r="N936" s="205">
        <v>0.70680193431667027</v>
      </c>
    </row>
    <row r="937" spans="2:14" x14ac:dyDescent="0.25">
      <c r="B937" s="205">
        <v>0.72555481647215336</v>
      </c>
      <c r="N937" s="205">
        <v>0.72555481647215336</v>
      </c>
    </row>
    <row r="938" spans="2:14" x14ac:dyDescent="0.25">
      <c r="B938" s="205">
        <v>0.73309240297147449</v>
      </c>
      <c r="N938" s="205">
        <v>0.73309240297147449</v>
      </c>
    </row>
    <row r="939" spans="2:14" x14ac:dyDescent="0.25">
      <c r="B939" s="205">
        <v>0.77303054832212481</v>
      </c>
      <c r="N939" s="205">
        <v>0.77303054832212481</v>
      </c>
    </row>
    <row r="940" spans="2:14" x14ac:dyDescent="0.25">
      <c r="B940" s="205">
        <v>0.85725521038143926</v>
      </c>
      <c r="N940" s="205">
        <v>0.85725521038143926</v>
      </c>
    </row>
    <row r="941" spans="2:14" x14ac:dyDescent="0.25">
      <c r="B941" s="205">
        <v>0.87649044580238111</v>
      </c>
      <c r="N941" s="205">
        <v>0.87649044580238111</v>
      </c>
    </row>
    <row r="942" spans="2:14" x14ac:dyDescent="0.25">
      <c r="B942" s="205">
        <v>0.95595201406629338</v>
      </c>
      <c r="N942" s="205">
        <v>0.95595201406629338</v>
      </c>
    </row>
    <row r="943" spans="2:14" x14ac:dyDescent="0.25">
      <c r="B943" s="215">
        <v>1.6858108108108107</v>
      </c>
      <c r="M943" s="208" t="s">
        <v>2128</v>
      </c>
      <c r="N943" s="207">
        <f>AVERAGE(N2:N942)</f>
        <v>-0.164387845337676</v>
      </c>
    </row>
    <row r="944" spans="2:14" x14ac:dyDescent="0.25">
      <c r="B944" s="215">
        <v>3.2325043803855484</v>
      </c>
      <c r="M944" s="208" t="s">
        <v>2127</v>
      </c>
      <c r="N944" s="207">
        <f>MEDIAN(N2:N942)</f>
        <v>-6.8694196428571427E-2</v>
      </c>
    </row>
    <row r="945" spans="1:15" x14ac:dyDescent="0.25">
      <c r="B945" s="215">
        <v>3.7443732665733993</v>
      </c>
      <c r="M945" s="208" t="s">
        <v>2130</v>
      </c>
      <c r="N945" s="207">
        <f>MAX(N2:N942)</f>
        <v>0.95595201406629338</v>
      </c>
    </row>
    <row r="946" spans="1:15" x14ac:dyDescent="0.25">
      <c r="B946" s="215">
        <v>5.2855557416748553</v>
      </c>
      <c r="M946" s="208" t="s">
        <v>2129</v>
      </c>
      <c r="N946" s="207">
        <f>MIN(N2:N942)</f>
        <v>-0.98033968462549281</v>
      </c>
    </row>
    <row r="947" spans="1:15" x14ac:dyDescent="0.25">
      <c r="B947" s="215">
        <v>9.3338223308883457</v>
      </c>
      <c r="M947" s="208" t="s">
        <v>2134</v>
      </c>
      <c r="N947" s="208">
        <f>COUNT(N2:N942)</f>
        <v>941</v>
      </c>
      <c r="O947" s="218">
        <f>N947/B953</f>
        <v>0.99366420274551215</v>
      </c>
    </row>
    <row r="948" spans="1:15" x14ac:dyDescent="0.25">
      <c r="B948" s="215">
        <v>10.452173913043477</v>
      </c>
    </row>
    <row r="949" spans="1:15" x14ac:dyDescent="0.25">
      <c r="A949" s="208" t="s">
        <v>2128</v>
      </c>
      <c r="B949" s="207">
        <f>AVERAGE(B2:B948)</f>
        <v>-0.12772409928128478</v>
      </c>
    </row>
    <row r="950" spans="1:15" x14ac:dyDescent="0.25">
      <c r="A950" s="208" t="s">
        <v>2127</v>
      </c>
      <c r="B950" s="207">
        <f>MEDIAN(B2:B948)</f>
        <v>-6.5169152512703818E-2</v>
      </c>
    </row>
    <row r="951" spans="1:15" x14ac:dyDescent="0.25">
      <c r="A951" s="208" t="s">
        <v>2130</v>
      </c>
      <c r="B951" s="207">
        <f>MAX(B2:B948)</f>
        <v>10.452173913043477</v>
      </c>
    </row>
    <row r="952" spans="1:15" x14ac:dyDescent="0.25">
      <c r="A952" s="208" t="s">
        <v>2129</v>
      </c>
      <c r="B952" s="207">
        <f>MIN(B2:B948)</f>
        <v>-0.98033968462549281</v>
      </c>
    </row>
    <row r="953" spans="1:15" x14ac:dyDescent="0.25">
      <c r="A953" s="208" t="s">
        <v>2134</v>
      </c>
      <c r="B953" s="208">
        <f>COUNT(B2:B948)</f>
        <v>947</v>
      </c>
    </row>
  </sheetData>
  <sortState xmlns:xlrd2="http://schemas.microsoft.com/office/spreadsheetml/2017/richdata2" ref="B2:B948">
    <sortCondition ref="B948"/>
  </sortState>
  <mergeCells count="1">
    <mergeCell ref="Y777:AC77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ИзмКС</vt:lpstr>
      <vt:lpstr>ОтлРез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Владислав Савиных</cp:lastModifiedBy>
  <dcterms:created xsi:type="dcterms:W3CDTF">2020-02-02T09:40:37Z</dcterms:created>
  <dcterms:modified xsi:type="dcterms:W3CDTF">2020-05-07T13:28:26Z</dcterms:modified>
</cp:coreProperties>
</file>